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https://d.docs.live.net/ea4c272753999589/Documents/TSSI/Projects/Los Alamos Co^J NM/Project Documents/RFP/RFP Attachments/Exhibit A - Functional Specifications/"/>
    </mc:Choice>
  </mc:AlternateContent>
  <xr:revisionPtr revIDLastSave="22" documentId="8_{F1C5D13D-782E-42D9-8E1D-E6C31F5ADF93}" xr6:coauthVersionLast="47" xr6:coauthVersionMax="47" xr10:uidLastSave="{2B3E73AA-C07F-4BB9-A1AD-FD5E5BF5E90A}"/>
  <workbookProtection workbookAlgorithmName="SHA-512" workbookHashValue="UK5yP8/vzGwz6MhHre48Ry4AVSQK4Lg+zepggm6VF5PqbzXu6eZQiN6d8hwyPPh0E9CVPjK9WuXc+PDd67mwyg==" workbookSaltValue="/M9O9FRRtx4z1PFQx2lpnQ==" workbookSpinCount="100000" lockStructure="1"/>
  <bookViews>
    <workbookView xWindow="-108" yWindow="-108" windowWidth="23256" windowHeight="12456" tabRatio="849" firstSheet="2" activeTab="3" xr2:uid="{00000000-000D-0000-FFFF-FFFF00000000}"/>
  </bookViews>
  <sheets>
    <sheet name="Evaluation Overview" sheetId="6" state="hidden" r:id="rId1"/>
    <sheet name="Support Data" sheetId="2" state="hidden" r:id="rId2"/>
    <sheet name="Terminology" sheetId="32" r:id="rId3"/>
    <sheet name="System" sheetId="22" r:id="rId4"/>
    <sheet name="Common" sheetId="37" r:id="rId5"/>
    <sheet name="CAD" sheetId="40" r:id="rId6"/>
    <sheet name="GIS" sheetId="39" r:id="rId7"/>
  </sheets>
  <definedNames>
    <definedName name="AvailabilityData">'Support Data'!$B$11:$C$14</definedName>
    <definedName name="AvailabilityType">'Support Data'!$B$11:$B$14</definedName>
    <definedName name="SpecData">'Support Data'!$B$4:$C$7</definedName>
    <definedName name="SpecType">'Support Data'!$B$4:$B$7</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40" l="1"/>
  <c r="K7" i="40"/>
  <c r="K3" i="40"/>
  <c r="C14" i="39"/>
  <c r="C15" i="39"/>
  <c r="C16" i="39"/>
  <c r="C17" i="39"/>
  <c r="C18" i="39"/>
  <c r="C19" i="39"/>
  <c r="C20" i="39"/>
  <c r="B15" i="39"/>
  <c r="I15" i="39"/>
  <c r="J15" i="39"/>
  <c r="K15" i="39"/>
  <c r="C6" i="40"/>
  <c r="C7" i="40"/>
  <c r="C8" i="40"/>
  <c r="C9" i="40"/>
  <c r="C10" i="40"/>
  <c r="C11" i="40"/>
  <c r="C12" i="40"/>
  <c r="C13" i="40"/>
  <c r="C14" i="40"/>
  <c r="C15" i="40"/>
  <c r="C16" i="40"/>
  <c r="C17" i="40"/>
  <c r="C18" i="40"/>
  <c r="C19" i="40"/>
  <c r="C20" i="40"/>
  <c r="C21" i="40"/>
  <c r="C22" i="40"/>
  <c r="C23" i="40"/>
  <c r="C24" i="40"/>
  <c r="C25" i="40"/>
  <c r="C26" i="40"/>
  <c r="C27" i="40"/>
  <c r="C28" i="40"/>
  <c r="C29" i="40"/>
  <c r="C30" i="40"/>
  <c r="C31" i="40"/>
  <c r="C32" i="40"/>
  <c r="C33" i="40"/>
  <c r="C34" i="40"/>
  <c r="C35" i="40"/>
  <c r="C36" i="40"/>
  <c r="C37" i="40"/>
  <c r="C38" i="40"/>
  <c r="C39" i="40"/>
  <c r="C41" i="40"/>
  <c r="C42" i="40"/>
  <c r="C43" i="40"/>
  <c r="C44" i="40"/>
  <c r="C45" i="40"/>
  <c r="C46" i="40"/>
  <c r="C47" i="40"/>
  <c r="C48" i="40"/>
  <c r="C49" i="40"/>
  <c r="C50" i="40"/>
  <c r="C51" i="40"/>
  <c r="C52" i="40"/>
  <c r="C53" i="40"/>
  <c r="C54" i="40"/>
  <c r="C55"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9" i="40"/>
  <c r="C100" i="40"/>
  <c r="C101" i="40"/>
  <c r="C102" i="40"/>
  <c r="C103" i="40"/>
  <c r="C104" i="40"/>
  <c r="C105" i="40"/>
  <c r="C106" i="40"/>
  <c r="C107" i="40"/>
  <c r="C108" i="40"/>
  <c r="C109" i="40"/>
  <c r="C110" i="40"/>
  <c r="C111" i="40"/>
  <c r="C112" i="40"/>
  <c r="C113" i="40"/>
  <c r="C114" i="40"/>
  <c r="C115" i="40"/>
  <c r="C116" i="40"/>
  <c r="C117" i="40"/>
  <c r="C118" i="40"/>
  <c r="C119" i="40"/>
  <c r="C120" i="40"/>
  <c r="C121" i="40"/>
  <c r="C122" i="40"/>
  <c r="C123" i="40"/>
  <c r="C125" i="40"/>
  <c r="C126" i="40"/>
  <c r="C127" i="40"/>
  <c r="C128" i="40"/>
  <c r="C129" i="40"/>
  <c r="C130" i="40"/>
  <c r="C131" i="40"/>
  <c r="C132" i="40"/>
  <c r="C133" i="40"/>
  <c r="C134" i="40"/>
  <c r="C135" i="40"/>
  <c r="C136" i="40"/>
  <c r="C137" i="40"/>
  <c r="C138" i="40"/>
  <c r="C139" i="40"/>
  <c r="C140" i="40"/>
  <c r="C141" i="40"/>
  <c r="C142" i="40"/>
  <c r="C144" i="40"/>
  <c r="C145" i="40"/>
  <c r="C146" i="40"/>
  <c r="C147" i="40"/>
  <c r="C148" i="40"/>
  <c r="C149" i="40"/>
  <c r="C150" i="40"/>
  <c r="C151" i="40"/>
  <c r="C152" i="40"/>
  <c r="C153" i="40"/>
  <c r="C154" i="40"/>
  <c r="C155" i="40"/>
  <c r="C156" i="40"/>
  <c r="C157" i="40"/>
  <c r="C158" i="40"/>
  <c r="C159" i="40"/>
  <c r="C160" i="40"/>
  <c r="C161" i="40"/>
  <c r="C162" i="40"/>
  <c r="C163" i="40"/>
  <c r="C164" i="40"/>
  <c r="C165" i="40"/>
  <c r="C166" i="40"/>
  <c r="C167" i="40"/>
  <c r="C168" i="40"/>
  <c r="C170" i="40"/>
  <c r="C171" i="40"/>
  <c r="C172" i="40"/>
  <c r="C173" i="40"/>
  <c r="C174" i="40"/>
  <c r="C175" i="40"/>
  <c r="C176" i="40"/>
  <c r="C177" i="40"/>
  <c r="C178" i="40"/>
  <c r="C179" i="40"/>
  <c r="C181" i="40"/>
  <c r="C182" i="40"/>
  <c r="C183" i="40"/>
  <c r="C184" i="40"/>
  <c r="C185" i="40"/>
  <c r="C186" i="40"/>
  <c r="C187" i="40"/>
  <c r="C188" i="40"/>
  <c r="C189" i="40"/>
  <c r="C190" i="40"/>
  <c r="C191" i="40"/>
  <c r="C192" i="40"/>
  <c r="C193" i="40"/>
  <c r="C194" i="40"/>
  <c r="C195" i="40"/>
  <c r="C196" i="40"/>
  <c r="C197" i="40"/>
  <c r="C198" i="40"/>
  <c r="C199" i="40"/>
  <c r="C200" i="40"/>
  <c r="C201" i="40"/>
  <c r="C202" i="40"/>
  <c r="C203" i="40"/>
  <c r="C204" i="40"/>
  <c r="C206" i="40"/>
  <c r="C207" i="40"/>
  <c r="C208" i="40"/>
  <c r="C209" i="40"/>
  <c r="C210" i="40"/>
  <c r="C211" i="40"/>
  <c r="C212" i="40"/>
  <c r="C213" i="40"/>
  <c r="C214" i="40"/>
  <c r="C215" i="40"/>
  <c r="C216" i="40"/>
  <c r="C217" i="40"/>
  <c r="C218" i="40"/>
  <c r="C219" i="40"/>
  <c r="C220" i="40"/>
  <c r="C222" i="40"/>
  <c r="C223" i="40"/>
  <c r="C224" i="40"/>
  <c r="C225" i="40"/>
  <c r="C226" i="40"/>
  <c r="C227" i="40"/>
  <c r="C228" i="40"/>
  <c r="C229" i="40"/>
  <c r="C230" i="40"/>
  <c r="C231" i="40"/>
  <c r="C232" i="40"/>
  <c r="C233" i="40"/>
  <c r="C234" i="40"/>
  <c r="C235" i="40"/>
  <c r="C236" i="40"/>
  <c r="C238" i="40"/>
  <c r="C239" i="40"/>
  <c r="C240" i="40"/>
  <c r="C241" i="40"/>
  <c r="C242" i="40"/>
  <c r="C243" i="40"/>
  <c r="C244" i="40"/>
  <c r="C245" i="40"/>
  <c r="C246" i="40"/>
  <c r="C247" i="40"/>
  <c r="C248" i="40"/>
  <c r="C249" i="40"/>
  <c r="C250" i="40"/>
  <c r="C251" i="40"/>
  <c r="C252" i="40"/>
  <c r="C253" i="40"/>
  <c r="C254" i="40"/>
  <c r="C255" i="40"/>
  <c r="C256" i="40"/>
  <c r="C257" i="40"/>
  <c r="C258" i="40"/>
  <c r="C259" i="40"/>
  <c r="C260" i="40"/>
  <c r="C261" i="40"/>
  <c r="C262" i="40"/>
  <c r="C263" i="40"/>
  <c r="C264" i="40"/>
  <c r="C265" i="40"/>
  <c r="C266" i="40"/>
  <c r="C267" i="40"/>
  <c r="C268" i="40"/>
  <c r="C269" i="40"/>
  <c r="C270" i="40"/>
  <c r="C271" i="40"/>
  <c r="C272" i="40"/>
  <c r="C273" i="40"/>
  <c r="C274" i="40"/>
  <c r="C275" i="40"/>
  <c r="C276" i="40"/>
  <c r="C277" i="40"/>
  <c r="C278" i="40"/>
  <c r="C279" i="40"/>
  <c r="C280" i="40"/>
  <c r="C281" i="40"/>
  <c r="C282" i="40"/>
  <c r="C283" i="40"/>
  <c r="C284" i="40"/>
  <c r="C285" i="40"/>
  <c r="C286" i="40"/>
  <c r="C287" i="40"/>
  <c r="C288" i="40"/>
  <c r="C289" i="40"/>
  <c r="C290" i="40"/>
  <c r="C291" i="40"/>
  <c r="C292" i="40"/>
  <c r="C293" i="40"/>
  <c r="C294" i="40"/>
  <c r="C295" i="40"/>
  <c r="C296" i="40"/>
  <c r="C297" i="40"/>
  <c r="C298" i="40"/>
  <c r="C299" i="40"/>
  <c r="C300" i="40"/>
  <c r="C301" i="40"/>
  <c r="C302" i="40"/>
  <c r="C303" i="40"/>
  <c r="C304" i="40"/>
  <c r="C306" i="40"/>
  <c r="C307" i="40"/>
  <c r="C308" i="40"/>
  <c r="C309" i="40"/>
  <c r="C310" i="40"/>
  <c r="C311" i="40"/>
  <c r="C312" i="40"/>
  <c r="C313" i="40"/>
  <c r="C314" i="40"/>
  <c r="C315" i="40"/>
  <c r="C316" i="40"/>
  <c r="C317" i="40"/>
  <c r="C318" i="40"/>
  <c r="C319" i="40"/>
  <c r="C320" i="40"/>
  <c r="C321" i="40"/>
  <c r="C322" i="40"/>
  <c r="C323" i="40"/>
  <c r="C324" i="40"/>
  <c r="C325" i="40"/>
  <c r="C326" i="40"/>
  <c r="C327" i="40"/>
  <c r="C328" i="40"/>
  <c r="C329" i="40"/>
  <c r="C330" i="40"/>
  <c r="C331" i="40"/>
  <c r="C332" i="40"/>
  <c r="C333" i="40"/>
  <c r="C334" i="40"/>
  <c r="C335" i="40"/>
  <c r="C336" i="40"/>
  <c r="C337" i="40"/>
  <c r="C338" i="40"/>
  <c r="C339" i="40"/>
  <c r="C340" i="40"/>
  <c r="C341" i="40"/>
  <c r="C342" i="40"/>
  <c r="C343" i="40"/>
  <c r="C344" i="40"/>
  <c r="C345" i="40"/>
  <c r="C346" i="40"/>
  <c r="C347" i="40"/>
  <c r="C348" i="40"/>
  <c r="C349" i="40"/>
  <c r="C350" i="40"/>
  <c r="C352" i="40"/>
  <c r="C353" i="40"/>
  <c r="C354" i="40"/>
  <c r="C355" i="40"/>
  <c r="C356" i="40"/>
  <c r="C357" i="40"/>
  <c r="C358" i="40"/>
  <c r="C359" i="40"/>
  <c r="C360" i="40"/>
  <c r="C361" i="40"/>
  <c r="C362" i="40"/>
  <c r="C363" i="40"/>
  <c r="C364" i="40"/>
  <c r="C366" i="40"/>
  <c r="C367" i="40"/>
  <c r="C368" i="40"/>
  <c r="C369" i="40"/>
  <c r="C370" i="40"/>
  <c r="C371" i="40"/>
  <c r="C372" i="40"/>
  <c r="C373" i="40"/>
  <c r="C374" i="40"/>
  <c r="C375" i="40"/>
  <c r="C376" i="40"/>
  <c r="C377" i="40"/>
  <c r="C378" i="40"/>
  <c r="C379" i="40"/>
  <c r="C380" i="40"/>
  <c r="C381" i="40"/>
  <c r="C382" i="40"/>
  <c r="C383" i="40"/>
  <c r="C384" i="40"/>
  <c r="C385" i="40"/>
  <c r="C386" i="40"/>
  <c r="C387" i="40"/>
  <c r="C388" i="40"/>
  <c r="C389" i="40"/>
  <c r="C390" i="40"/>
  <c r="C391" i="40"/>
  <c r="C392" i="40"/>
  <c r="C393" i="40"/>
  <c r="C394" i="40"/>
  <c r="C395" i="40"/>
  <c r="C396" i="40"/>
  <c r="C397" i="40"/>
  <c r="C398" i="40"/>
  <c r="C399" i="40"/>
  <c r="C400" i="40"/>
  <c r="C401" i="40"/>
  <c r="C402" i="40"/>
  <c r="C403" i="40"/>
  <c r="C404" i="40"/>
  <c r="C405" i="40"/>
  <c r="C406" i="40"/>
  <c r="C407" i="40"/>
  <c r="C408" i="40"/>
  <c r="C409" i="40"/>
  <c r="C410" i="40"/>
  <c r="C411" i="40"/>
  <c r="C412" i="40"/>
  <c r="C413" i="40"/>
  <c r="C414" i="40"/>
  <c r="C415" i="40"/>
  <c r="C416" i="40"/>
  <c r="C417" i="40"/>
  <c r="C418" i="40"/>
  <c r="C419" i="40"/>
  <c r="C420" i="40"/>
  <c r="C421" i="40"/>
  <c r="C422" i="40"/>
  <c r="C423" i="40"/>
  <c r="C424" i="40"/>
  <c r="C425" i="40"/>
  <c r="C426" i="40"/>
  <c r="C427" i="40"/>
  <c r="C428" i="40"/>
  <c r="C429" i="40"/>
  <c r="C430" i="40"/>
  <c r="C431" i="40"/>
  <c r="C432" i="40"/>
  <c r="C433" i="40"/>
  <c r="C434" i="40"/>
  <c r="C435" i="40"/>
  <c r="C436" i="40"/>
  <c r="C437" i="40"/>
  <c r="C438" i="40"/>
  <c r="C439" i="40"/>
  <c r="C440" i="40"/>
  <c r="C441" i="40"/>
  <c r="C443" i="40"/>
  <c r="C444" i="40"/>
  <c r="C445" i="40"/>
  <c r="C446" i="40"/>
  <c r="C447" i="40"/>
  <c r="C448" i="40"/>
  <c r="C449" i="40"/>
  <c r="C450" i="40"/>
  <c r="C451" i="40"/>
  <c r="C452" i="40"/>
  <c r="C453" i="40"/>
  <c r="C454" i="40"/>
  <c r="C455" i="40"/>
  <c r="C456" i="40"/>
  <c r="C457" i="40"/>
  <c r="C458" i="40"/>
  <c r="C459" i="40"/>
  <c r="C460" i="40"/>
  <c r="C461" i="40"/>
  <c r="C462" i="40"/>
  <c r="C463" i="40"/>
  <c r="C464" i="40"/>
  <c r="C465" i="40"/>
  <c r="C466" i="40"/>
  <c r="C467" i="40"/>
  <c r="C469" i="40"/>
  <c r="C470" i="40"/>
  <c r="C471" i="40"/>
  <c r="C472" i="40"/>
  <c r="C473" i="40"/>
  <c r="C474" i="40"/>
  <c r="C475" i="40"/>
  <c r="C476" i="40"/>
  <c r="C477" i="40"/>
  <c r="C478" i="40"/>
  <c r="C479" i="40"/>
  <c r="C481" i="40"/>
  <c r="C482" i="40"/>
  <c r="C483" i="40"/>
  <c r="C484" i="40"/>
  <c r="C485" i="40"/>
  <c r="C486" i="40"/>
  <c r="J484" i="40"/>
  <c r="J485" i="40"/>
  <c r="I484" i="40"/>
  <c r="K484" i="40"/>
  <c r="I485" i="40"/>
  <c r="K485" i="40"/>
  <c r="I486" i="40"/>
  <c r="J486" i="40"/>
  <c r="K486" i="40"/>
  <c r="B485" i="40"/>
  <c r="B486" i="40"/>
  <c r="C224" i="37"/>
  <c r="C225" i="37"/>
  <c r="C226" i="37"/>
  <c r="C227" i="37"/>
  <c r="C228" i="37"/>
  <c r="C223" i="37"/>
  <c r="B223" i="37"/>
  <c r="B224" i="37"/>
  <c r="I223" i="37"/>
  <c r="I224" i="37"/>
  <c r="J223" i="37"/>
  <c r="J224" i="37"/>
  <c r="K223" i="37"/>
  <c r="K224" i="37"/>
  <c r="C70" i="22"/>
  <c r="C71" i="22"/>
  <c r="B70" i="22"/>
  <c r="B71" i="22"/>
  <c r="I70" i="22"/>
  <c r="J70" i="22"/>
  <c r="K70" i="22"/>
  <c r="C6" i="22"/>
  <c r="C7" i="22"/>
  <c r="C8" i="22"/>
  <c r="C9" i="22"/>
  <c r="C10" i="22"/>
  <c r="C11" i="22"/>
  <c r="C12" i="22"/>
  <c r="C13" i="22"/>
  <c r="C14" i="22"/>
  <c r="C15" i="22"/>
  <c r="C16" i="22"/>
  <c r="C17" i="22"/>
  <c r="C18" i="22"/>
  <c r="C19" i="22"/>
  <c r="C20" i="22"/>
  <c r="C21" i="22"/>
  <c r="C22" i="22"/>
  <c r="C24" i="22"/>
  <c r="C25" i="22"/>
  <c r="C26" i="22"/>
  <c r="C27" i="22"/>
  <c r="C28" i="22"/>
  <c r="C29" i="22"/>
  <c r="C30" i="22"/>
  <c r="C31" i="22"/>
  <c r="C32" i="22"/>
  <c r="C34" i="22"/>
  <c r="C35" i="22"/>
  <c r="C36" i="22"/>
  <c r="C37" i="22"/>
  <c r="C38" i="22"/>
  <c r="C39" i="22"/>
  <c r="C40" i="22"/>
  <c r="C41" i="22"/>
  <c r="C42" i="22"/>
  <c r="C43" i="22"/>
  <c r="C44" i="22"/>
  <c r="C45" i="22"/>
  <c r="C46" i="22"/>
  <c r="C47" i="22"/>
  <c r="C48" i="22"/>
  <c r="C49" i="22"/>
  <c r="C50" i="22"/>
  <c r="C51" i="22"/>
  <c r="C53" i="22"/>
  <c r="C54" i="22"/>
  <c r="C56" i="22"/>
  <c r="C57" i="22"/>
  <c r="C59" i="22"/>
  <c r="C60" i="22"/>
  <c r="C61" i="22"/>
  <c r="C63" i="22"/>
  <c r="C64" i="22"/>
  <c r="C66" i="22"/>
  <c r="C67" i="22"/>
  <c r="C68" i="22"/>
  <c r="C69" i="22"/>
  <c r="C72" i="22"/>
  <c r="C73" i="22"/>
  <c r="C74" i="22"/>
  <c r="C75" i="22"/>
  <c r="C76" i="22"/>
  <c r="C77" i="22"/>
  <c r="C78" i="22"/>
  <c r="C79" i="22"/>
  <c r="C80" i="22"/>
  <c r="C81" i="22"/>
  <c r="C82" i="22"/>
  <c r="C83" i="22"/>
  <c r="C84" i="22"/>
  <c r="C85" i="22"/>
  <c r="C86" i="22"/>
  <c r="C87" i="22"/>
  <c r="C88" i="22"/>
  <c r="C89" i="22"/>
  <c r="C90" i="22"/>
  <c r="C91" i="22"/>
  <c r="C92" i="22"/>
  <c r="C93" i="22"/>
  <c r="C95" i="22"/>
  <c r="C96" i="22"/>
  <c r="C97" i="22"/>
  <c r="C98" i="22"/>
  <c r="C99" i="22"/>
  <c r="C100" i="22"/>
  <c r="C101" i="22"/>
  <c r="C102" i="22"/>
  <c r="C103" i="22"/>
  <c r="C104" i="22"/>
  <c r="C105" i="22"/>
  <c r="C106" i="22"/>
  <c r="C107" i="22"/>
  <c r="C108" i="22"/>
  <c r="C109" i="22"/>
  <c r="C112" i="22"/>
  <c r="C113" i="22"/>
  <c r="C114" i="22"/>
  <c r="C115" i="22"/>
  <c r="C116" i="22"/>
  <c r="C117" i="22"/>
  <c r="C118" i="22"/>
  <c r="C119" i="22"/>
  <c r="C120" i="22"/>
  <c r="C121" i="22"/>
  <c r="C122" i="22"/>
  <c r="C123" i="22"/>
  <c r="C124" i="22"/>
  <c r="C125" i="22"/>
  <c r="C126" i="22"/>
  <c r="C127" i="22"/>
  <c r="C128" i="22"/>
  <c r="C129" i="22"/>
  <c r="C130" i="22"/>
  <c r="C132" i="22"/>
  <c r="C133" i="22"/>
  <c r="C134" i="22"/>
  <c r="C135" i="22"/>
  <c r="C136" i="22"/>
  <c r="C137" i="22"/>
  <c r="C138" i="22"/>
  <c r="C139" i="22"/>
  <c r="C140" i="22"/>
  <c r="C141" i="22"/>
  <c r="C142" i="22"/>
  <c r="C143" i="22"/>
  <c r="C144" i="22"/>
  <c r="C145" i="22"/>
  <c r="C146" i="22"/>
  <c r="C147" i="22"/>
  <c r="C148" i="22"/>
  <c r="C150" i="22"/>
  <c r="C151" i="22"/>
  <c r="C152" i="22"/>
  <c r="C153" i="22"/>
  <c r="C154" i="22"/>
  <c r="C155" i="22"/>
  <c r="C156" i="22"/>
  <c r="C157" i="22"/>
  <c r="C158" i="22"/>
  <c r="C159" i="22"/>
  <c r="C160" i="22"/>
  <c r="C161" i="22"/>
  <c r="C162" i="22"/>
  <c r="C163" i="22"/>
  <c r="C164" i="22"/>
  <c r="C165" i="22"/>
  <c r="C166" i="22"/>
  <c r="C167" i="22"/>
  <c r="C168" i="22"/>
  <c r="C169" i="22"/>
  <c r="C170" i="22"/>
  <c r="C171" i="22"/>
  <c r="C172" i="22"/>
  <c r="C173" i="22"/>
  <c r="C175" i="22"/>
  <c r="C176" i="22"/>
  <c r="C177" i="22"/>
  <c r="C178" i="22"/>
  <c r="C179" i="22"/>
  <c r="C180" i="22"/>
  <c r="C181" i="22"/>
  <c r="C182" i="22"/>
  <c r="C183" i="22"/>
  <c r="C184" i="22"/>
  <c r="C185" i="22"/>
  <c r="C186" i="22"/>
  <c r="C187" i="22"/>
  <c r="C188" i="22"/>
  <c r="C189" i="22"/>
  <c r="C190" i="22"/>
  <c r="C191" i="22"/>
  <c r="C192" i="22"/>
  <c r="C193" i="22"/>
  <c r="C195" i="22"/>
  <c r="C196" i="22"/>
  <c r="C197" i="22"/>
  <c r="C198" i="22"/>
  <c r="C199" i="22"/>
  <c r="C200" i="22"/>
  <c r="C201" i="22"/>
  <c r="C202" i="22"/>
  <c r="C203" i="22"/>
  <c r="B202" i="22"/>
  <c r="B203" i="22"/>
  <c r="I202" i="22"/>
  <c r="J202" i="22"/>
  <c r="K202" i="22"/>
  <c r="C7" i="37"/>
  <c r="C8" i="37"/>
  <c r="C9" i="37"/>
  <c r="C10" i="37"/>
  <c r="C11" i="37"/>
  <c r="C12" i="37"/>
  <c r="C13" i="37"/>
  <c r="C14" i="37"/>
  <c r="C15" i="37"/>
  <c r="C16" i="37"/>
  <c r="C17" i="37"/>
  <c r="C18" i="37"/>
  <c r="C19" i="37"/>
  <c r="C20" i="37"/>
  <c r="C21" i="37"/>
  <c r="C22" i="37"/>
  <c r="C23" i="37"/>
  <c r="C24" i="37"/>
  <c r="C26" i="37"/>
  <c r="C27" i="37"/>
  <c r="C28" i="37"/>
  <c r="C29" i="37"/>
  <c r="C30" i="37"/>
  <c r="C31" i="37"/>
  <c r="C32" i="37"/>
  <c r="C33" i="37"/>
  <c r="C34" i="37"/>
  <c r="C35" i="37"/>
  <c r="C36" i="37"/>
  <c r="C37" i="37"/>
  <c r="C38" i="37"/>
  <c r="C40" i="37"/>
  <c r="C41" i="37"/>
  <c r="C42" i="37"/>
  <c r="C43" i="37"/>
  <c r="C44" i="37"/>
  <c r="C45" i="37"/>
  <c r="C46" i="37"/>
  <c r="C47" i="37"/>
  <c r="C48" i="37"/>
  <c r="C49" i="37"/>
  <c r="C50" i="37"/>
  <c r="C51" i="37"/>
  <c r="C52" i="37"/>
  <c r="C53" i="37"/>
  <c r="C54" i="37"/>
  <c r="C55" i="37"/>
  <c r="C56" i="37"/>
  <c r="C58" i="37"/>
  <c r="C59" i="37"/>
  <c r="C60" i="37"/>
  <c r="C61" i="37"/>
  <c r="C64" i="37"/>
  <c r="C65" i="37"/>
  <c r="C66" i="37"/>
  <c r="C67" i="37"/>
  <c r="C68" i="37"/>
  <c r="C69" i="37"/>
  <c r="C70" i="37"/>
  <c r="C71" i="37"/>
  <c r="C72" i="37"/>
  <c r="C73" i="37"/>
  <c r="C74" i="37"/>
  <c r="C75" i="37"/>
  <c r="C76" i="37"/>
  <c r="C77" i="37"/>
  <c r="C78" i="37"/>
  <c r="C79" i="37"/>
  <c r="C80" i="37"/>
  <c r="C81" i="37"/>
  <c r="C82" i="37"/>
  <c r="C83" i="37"/>
  <c r="C84" i="37"/>
  <c r="C85" i="37"/>
  <c r="C86" i="37"/>
  <c r="C87" i="37"/>
  <c r="C88" i="37"/>
  <c r="C89" i="37"/>
  <c r="C90" i="37"/>
  <c r="C91" i="37"/>
  <c r="C92" i="37"/>
  <c r="C93" i="37"/>
  <c r="C94" i="37"/>
  <c r="C95" i="37"/>
  <c r="C96" i="37"/>
  <c r="C97" i="37"/>
  <c r="C98" i="37"/>
  <c r="C99" i="37"/>
  <c r="C100" i="37"/>
  <c r="C101" i="37"/>
  <c r="C102" i="37"/>
  <c r="C103" i="37"/>
  <c r="C104" i="37"/>
  <c r="C105" i="37"/>
  <c r="C106" i="37"/>
  <c r="C107" i="37"/>
  <c r="C108" i="37"/>
  <c r="C109" i="37"/>
  <c r="C110" i="37"/>
  <c r="C111" i="37"/>
  <c r="C112" i="37"/>
  <c r="C113" i="37"/>
  <c r="C114" i="37"/>
  <c r="C115" i="37"/>
  <c r="C116" i="37"/>
  <c r="C117" i="37"/>
  <c r="C118" i="37"/>
  <c r="C119" i="37"/>
  <c r="C120" i="37"/>
  <c r="C121" i="37"/>
  <c r="C122" i="37"/>
  <c r="C123" i="37"/>
  <c r="C124" i="37"/>
  <c r="C125" i="37"/>
  <c r="C126" i="37"/>
  <c r="C127" i="37"/>
  <c r="C128" i="37"/>
  <c r="C129" i="37"/>
  <c r="C130" i="37"/>
  <c r="C131" i="37"/>
  <c r="C132" i="37"/>
  <c r="C133" i="37"/>
  <c r="C134" i="37"/>
  <c r="C135" i="37"/>
  <c r="C136" i="37"/>
  <c r="C137" i="37"/>
  <c r="C138" i="37"/>
  <c r="C139" i="37"/>
  <c r="C140" i="37"/>
  <c r="C141" i="37"/>
  <c r="C142" i="37"/>
  <c r="C143" i="37"/>
  <c r="C145" i="37"/>
  <c r="C146" i="37"/>
  <c r="C147" i="37"/>
  <c r="C148" i="37"/>
  <c r="C149" i="37"/>
  <c r="C150" i="37"/>
  <c r="C151" i="37"/>
  <c r="C152" i="37"/>
  <c r="C153" i="37"/>
  <c r="C154" i="37"/>
  <c r="C155" i="37"/>
  <c r="C156" i="37"/>
  <c r="C157" i="37"/>
  <c r="C158" i="37"/>
  <c r="C159" i="37"/>
  <c r="C160" i="37"/>
  <c r="C161" i="37"/>
  <c r="C162" i="37"/>
  <c r="C163" i="37"/>
  <c r="C164" i="37"/>
  <c r="C165" i="37"/>
  <c r="C166" i="37"/>
  <c r="C167" i="37"/>
  <c r="C168" i="37"/>
  <c r="C169" i="37"/>
  <c r="C170" i="37"/>
  <c r="C172" i="37"/>
  <c r="C173" i="37"/>
  <c r="C174" i="37"/>
  <c r="C175" i="37"/>
  <c r="C176" i="37"/>
  <c r="C177" i="37"/>
  <c r="C178" i="37"/>
  <c r="C179" i="37"/>
  <c r="C180" i="37"/>
  <c r="C181" i="37"/>
  <c r="C182" i="37"/>
  <c r="C183" i="37"/>
  <c r="C184" i="37"/>
  <c r="C185" i="37"/>
  <c r="C186" i="37"/>
  <c r="C187" i="37"/>
  <c r="C188" i="37"/>
  <c r="C189" i="37"/>
  <c r="C190" i="37"/>
  <c r="C191" i="37"/>
  <c r="C193" i="37"/>
  <c r="C194" i="37"/>
  <c r="C195" i="37"/>
  <c r="C196" i="37"/>
  <c r="C197" i="37"/>
  <c r="C198" i="37"/>
  <c r="C199" i="37"/>
  <c r="C200" i="37"/>
  <c r="C201" i="37"/>
  <c r="C202" i="37"/>
  <c r="C203" i="37"/>
  <c r="C204" i="37"/>
  <c r="C205" i="37"/>
  <c r="C206" i="37"/>
  <c r="C207" i="37"/>
  <c r="C208" i="37"/>
  <c r="C209" i="37"/>
  <c r="C210" i="37"/>
  <c r="C211" i="37"/>
  <c r="C212" i="37"/>
  <c r="C213" i="37"/>
  <c r="C214" i="37"/>
  <c r="C215" i="37"/>
  <c r="C216" i="37"/>
  <c r="C217" i="37"/>
  <c r="C218" i="37"/>
  <c r="C219" i="37"/>
  <c r="C220" i="37"/>
  <c r="C222" i="37"/>
  <c r="C229" i="37"/>
  <c r="C230" i="37"/>
  <c r="B230" i="37"/>
  <c r="I230" i="37"/>
  <c r="J230" i="37"/>
  <c r="K230" i="37"/>
  <c r="B198" i="22"/>
  <c r="B199" i="22"/>
  <c r="I198" i="22"/>
  <c r="J198" i="22"/>
  <c r="K198" i="22"/>
  <c r="I196" i="22"/>
  <c r="J196" i="22"/>
  <c r="K196" i="22"/>
  <c r="I197" i="22"/>
  <c r="J197" i="22"/>
  <c r="K197" i="22"/>
  <c r="I199" i="22"/>
  <c r="J199" i="22"/>
  <c r="K199" i="22"/>
  <c r="B196" i="22"/>
  <c r="B197" i="22"/>
  <c r="B12" i="22"/>
  <c r="B13" i="22"/>
  <c r="B14" i="22"/>
  <c r="I12" i="22"/>
  <c r="J12" i="22"/>
  <c r="K12" i="22"/>
  <c r="B177" i="40"/>
  <c r="I177" i="40"/>
  <c r="J177" i="40"/>
  <c r="K177" i="40"/>
  <c r="B134" i="40"/>
  <c r="I134" i="40"/>
  <c r="J134" i="40"/>
  <c r="K134" i="40"/>
  <c r="B135" i="40"/>
  <c r="I135" i="40"/>
  <c r="J135" i="40"/>
  <c r="K135" i="40"/>
  <c r="B136" i="40"/>
  <c r="I136" i="40"/>
  <c r="J136" i="40"/>
  <c r="K136" i="40"/>
  <c r="B132" i="40"/>
  <c r="I132" i="40"/>
  <c r="J132" i="40"/>
  <c r="K132" i="40"/>
  <c r="B133" i="40"/>
  <c r="B137" i="40"/>
  <c r="I137" i="40"/>
  <c r="J137" i="40"/>
  <c r="K137" i="40"/>
  <c r="B129" i="40"/>
  <c r="I129" i="40"/>
  <c r="J129" i="40"/>
  <c r="K129" i="40"/>
  <c r="B130" i="40"/>
  <c r="I130" i="40"/>
  <c r="J130" i="40"/>
  <c r="K130" i="40"/>
  <c r="B131" i="40"/>
  <c r="I131" i="40"/>
  <c r="J131" i="40"/>
  <c r="K131" i="40"/>
  <c r="B121" i="40"/>
  <c r="I121" i="40"/>
  <c r="J121" i="40"/>
  <c r="K121" i="40"/>
  <c r="B120" i="40"/>
  <c r="I120" i="40"/>
  <c r="J120" i="40"/>
  <c r="K120" i="40"/>
  <c r="B86" i="40"/>
  <c r="I86" i="40"/>
  <c r="J86" i="40"/>
  <c r="K86" i="40"/>
  <c r="I142" i="37"/>
  <c r="J142" i="37"/>
  <c r="K142" i="37"/>
  <c r="H3" i="39"/>
  <c r="C8" i="39"/>
  <c r="C9" i="39"/>
  <c r="C10" i="39"/>
  <c r="H9" i="39"/>
  <c r="H8" i="39"/>
  <c r="K7" i="2"/>
  <c r="H7" i="39"/>
  <c r="H5" i="39"/>
  <c r="C11" i="39"/>
  <c r="H7" i="40"/>
  <c r="H6" i="40"/>
  <c r="H5" i="40"/>
  <c r="H4" i="40"/>
  <c r="H3" i="40"/>
  <c r="H8" i="37"/>
  <c r="H7" i="37"/>
  <c r="H6" i="37"/>
  <c r="H5" i="37"/>
  <c r="H3" i="37"/>
  <c r="H7" i="22"/>
  <c r="H6" i="22"/>
  <c r="H5" i="22"/>
  <c r="H4" i="22"/>
  <c r="H3" i="22"/>
  <c r="C12" i="39"/>
  <c r="J7" i="2"/>
  <c r="L6" i="2"/>
  <c r="K6" i="2"/>
  <c r="J6" i="2"/>
  <c r="I6" i="2"/>
  <c r="H6" i="2"/>
  <c r="L5" i="2"/>
  <c r="K5" i="2"/>
  <c r="J5" i="2"/>
  <c r="I5" i="2"/>
  <c r="H5" i="2"/>
  <c r="C13" i="39"/>
  <c r="E47" i="6"/>
  <c r="E46" i="6"/>
  <c r="E45" i="6"/>
  <c r="E40" i="6"/>
  <c r="E39" i="6"/>
  <c r="E38" i="6"/>
  <c r="E33" i="6"/>
  <c r="E32" i="6"/>
  <c r="E31" i="6"/>
  <c r="H26" i="6"/>
  <c r="J8" i="39"/>
  <c r="I8" i="39"/>
  <c r="I19" i="6"/>
  <c r="I18" i="6"/>
  <c r="I17" i="6"/>
  <c r="H19" i="6"/>
  <c r="H18" i="6"/>
  <c r="H17" i="6"/>
  <c r="G19" i="6"/>
  <c r="G18" i="6"/>
  <c r="G17" i="6"/>
  <c r="F6" i="2"/>
  <c r="F5" i="2"/>
  <c r="I7" i="2"/>
  <c r="H7" i="2"/>
  <c r="C64" i="39"/>
  <c r="B64" i="39"/>
  <c r="C28" i="39"/>
  <c r="B28" i="39"/>
  <c r="I101" i="39"/>
  <c r="J101" i="39"/>
  <c r="I102" i="39"/>
  <c r="J102" i="39"/>
  <c r="I103" i="39"/>
  <c r="J103" i="39"/>
  <c r="I104" i="39"/>
  <c r="J104" i="39"/>
  <c r="I105" i="39"/>
  <c r="J105" i="39"/>
  <c r="I106" i="39"/>
  <c r="J106" i="39"/>
  <c r="I107" i="39"/>
  <c r="J107" i="39"/>
  <c r="I109" i="39"/>
  <c r="J109" i="39"/>
  <c r="I110" i="39"/>
  <c r="J110" i="39"/>
  <c r="I111" i="39"/>
  <c r="J111" i="39"/>
  <c r="I113" i="39"/>
  <c r="J113" i="39"/>
  <c r="I114" i="39"/>
  <c r="J114" i="39"/>
  <c r="I115" i="39"/>
  <c r="J115" i="39"/>
  <c r="I116" i="39"/>
  <c r="J116" i="39"/>
  <c r="I117" i="39"/>
  <c r="J117" i="39"/>
  <c r="J238" i="40"/>
  <c r="I238" i="40"/>
  <c r="J1174" i="40"/>
  <c r="I1174" i="40"/>
  <c r="J703" i="40"/>
  <c r="I703" i="40"/>
  <c r="J522" i="40"/>
  <c r="I522" i="40"/>
  <c r="J220" i="40"/>
  <c r="I220" i="40"/>
  <c r="J1183" i="40"/>
  <c r="I1183" i="40"/>
  <c r="J1182" i="40"/>
  <c r="I1182" i="40"/>
  <c r="J1181" i="40"/>
  <c r="I1181" i="40"/>
  <c r="J1180" i="40"/>
  <c r="I1180" i="40"/>
  <c r="J1179" i="40"/>
  <c r="I1179" i="40"/>
  <c r="C1175" i="40"/>
  <c r="B1175" i="40"/>
  <c r="C1169" i="40"/>
  <c r="B1169" i="40"/>
  <c r="C1147" i="40"/>
  <c r="B1147" i="40"/>
  <c r="C1135" i="40"/>
  <c r="B1135" i="40"/>
  <c r="J1134" i="40"/>
  <c r="I1134" i="40"/>
  <c r="C1133" i="40"/>
  <c r="B1133" i="40"/>
  <c r="J1178" i="40"/>
  <c r="I1178" i="40"/>
  <c r="J1177" i="40"/>
  <c r="I1177" i="40"/>
  <c r="J1176" i="40"/>
  <c r="I1176" i="40"/>
  <c r="J1173" i="40"/>
  <c r="I1173" i="40"/>
  <c r="J1172" i="40"/>
  <c r="I1172" i="40"/>
  <c r="J1171" i="40"/>
  <c r="I1171" i="40"/>
  <c r="J1170" i="40"/>
  <c r="I1170" i="40"/>
  <c r="J1168" i="40"/>
  <c r="I1168" i="40"/>
  <c r="J1167" i="40"/>
  <c r="I1167" i="40"/>
  <c r="J1166" i="40"/>
  <c r="I1166" i="40"/>
  <c r="J1165" i="40"/>
  <c r="I1165" i="40"/>
  <c r="J1164" i="40"/>
  <c r="I1164" i="40"/>
  <c r="J1163" i="40"/>
  <c r="I1163" i="40"/>
  <c r="J1162" i="40"/>
  <c r="I1162" i="40"/>
  <c r="J1161" i="40"/>
  <c r="I1161" i="40"/>
  <c r="J1160" i="40"/>
  <c r="I1160" i="40"/>
  <c r="J1159" i="40"/>
  <c r="I1159" i="40"/>
  <c r="J1158" i="40"/>
  <c r="I1158" i="40"/>
  <c r="J1157" i="40"/>
  <c r="I1157" i="40"/>
  <c r="J1156" i="40"/>
  <c r="I1156" i="40"/>
  <c r="J1155" i="40"/>
  <c r="I1155" i="40"/>
  <c r="J1154" i="40"/>
  <c r="I1154" i="40"/>
  <c r="J1153" i="40"/>
  <c r="I1153" i="40"/>
  <c r="J1152" i="40"/>
  <c r="I1152" i="40"/>
  <c r="J1151" i="40"/>
  <c r="I1151" i="40"/>
  <c r="J1150" i="40"/>
  <c r="I1150" i="40"/>
  <c r="J1149" i="40"/>
  <c r="I1149" i="40"/>
  <c r="J1148" i="40"/>
  <c r="I1148" i="40"/>
  <c r="J1146" i="40"/>
  <c r="I1146" i="40"/>
  <c r="J1145" i="40"/>
  <c r="I1145" i="40"/>
  <c r="J1144" i="40"/>
  <c r="I1144" i="40"/>
  <c r="J1143" i="40"/>
  <c r="I1143" i="40"/>
  <c r="J1142" i="40"/>
  <c r="I1142" i="40"/>
  <c r="J1141" i="40"/>
  <c r="I1141" i="40"/>
  <c r="J1140" i="40"/>
  <c r="I1140" i="40"/>
  <c r="J1139" i="40"/>
  <c r="I1139" i="40"/>
  <c r="J1138" i="40"/>
  <c r="I1138" i="40"/>
  <c r="J1137" i="40"/>
  <c r="I1137" i="40"/>
  <c r="J1136" i="40"/>
  <c r="I1136" i="40"/>
  <c r="J1132" i="40"/>
  <c r="I1132" i="40"/>
  <c r="C1125" i="40"/>
  <c r="B1125" i="40"/>
  <c r="C1123" i="40"/>
  <c r="B1123" i="40"/>
  <c r="C1117" i="40"/>
  <c r="B1117" i="40"/>
  <c r="C1063" i="40"/>
  <c r="B1063" i="40"/>
  <c r="C1053" i="40"/>
  <c r="B1053" i="40"/>
  <c r="J1052" i="40"/>
  <c r="I1052" i="40"/>
  <c r="C1051" i="40"/>
  <c r="B1051" i="40"/>
  <c r="C1024" i="40"/>
  <c r="B1024" i="40"/>
  <c r="C1022" i="40"/>
  <c r="B1022" i="40"/>
  <c r="C985" i="40"/>
  <c r="B985" i="40"/>
  <c r="C975" i="40"/>
  <c r="B975" i="40"/>
  <c r="C943" i="40"/>
  <c r="B943" i="40"/>
  <c r="C936" i="40"/>
  <c r="B936" i="40"/>
  <c r="C897" i="40"/>
  <c r="B897" i="40"/>
  <c r="C891" i="40"/>
  <c r="B891" i="40"/>
  <c r="C880" i="40"/>
  <c r="B880" i="40"/>
  <c r="B802" i="40"/>
  <c r="B785" i="40"/>
  <c r="B779" i="40"/>
  <c r="B766" i="40"/>
  <c r="B754" i="40"/>
  <c r="B745" i="40"/>
  <c r="B734" i="40"/>
  <c r="J733" i="40"/>
  <c r="I733" i="40"/>
  <c r="B706" i="40"/>
  <c r="C682" i="40"/>
  <c r="B682" i="40"/>
  <c r="C611" i="40"/>
  <c r="B611" i="40"/>
  <c r="C542" i="40"/>
  <c r="B542" i="40"/>
  <c r="B494" i="40"/>
  <c r="B395" i="40"/>
  <c r="B366" i="40"/>
  <c r="B358" i="40"/>
  <c r="B341" i="40"/>
  <c r="B318" i="40"/>
  <c r="B306" i="40"/>
  <c r="B291" i="40"/>
  <c r="B259" i="40"/>
  <c r="B233" i="40"/>
  <c r="B224" i="40"/>
  <c r="B173" i="40"/>
  <c r="B160" i="40"/>
  <c r="B154" i="40"/>
  <c r="B149" i="40"/>
  <c r="B144" i="40"/>
  <c r="B110" i="40"/>
  <c r="B76" i="40"/>
  <c r="B62" i="40"/>
  <c r="B48" i="40"/>
  <c r="B36" i="40"/>
  <c r="B25" i="40"/>
  <c r="E25" i="6"/>
  <c r="H8" i="40"/>
  <c r="F32" i="6"/>
  <c r="I25" i="6"/>
  <c r="H25" i="6"/>
  <c r="G25" i="6"/>
  <c r="F18" i="6"/>
  <c r="J53" i="40"/>
  <c r="I53" i="40"/>
  <c r="J1131" i="40"/>
  <c r="I1131" i="40"/>
  <c r="J1130" i="40"/>
  <c r="I1130" i="40"/>
  <c r="J1129" i="40"/>
  <c r="I1129" i="40"/>
  <c r="J1128" i="40"/>
  <c r="I1128" i="40"/>
  <c r="J1127" i="40"/>
  <c r="I1127" i="40"/>
  <c r="J1126" i="40"/>
  <c r="I1126" i="40"/>
  <c r="J1124" i="40"/>
  <c r="I1124" i="40"/>
  <c r="J1122" i="40"/>
  <c r="I1122" i="40"/>
  <c r="J1121" i="40"/>
  <c r="I1121" i="40"/>
  <c r="J1120" i="40"/>
  <c r="I1120" i="40"/>
  <c r="J1119" i="40"/>
  <c r="I1119" i="40"/>
  <c r="J1118" i="40"/>
  <c r="I1118" i="40"/>
  <c r="J1116" i="40"/>
  <c r="I1116" i="40"/>
  <c r="J1115" i="40"/>
  <c r="I1115" i="40"/>
  <c r="J1114" i="40"/>
  <c r="I1114" i="40"/>
  <c r="J1113" i="40"/>
  <c r="I1113" i="40"/>
  <c r="J1112" i="40"/>
  <c r="I1112" i="40"/>
  <c r="J1111" i="40"/>
  <c r="I1111" i="40"/>
  <c r="J1110" i="40"/>
  <c r="I1110" i="40"/>
  <c r="J1109" i="40"/>
  <c r="I1109" i="40"/>
  <c r="J1108" i="40"/>
  <c r="I1108" i="40"/>
  <c r="J1107" i="40"/>
  <c r="I1107" i="40"/>
  <c r="J1106" i="40"/>
  <c r="I1106" i="40"/>
  <c r="J1105" i="40"/>
  <c r="I1105" i="40"/>
  <c r="J1104" i="40"/>
  <c r="I1104" i="40"/>
  <c r="J1103" i="40"/>
  <c r="I1103" i="40"/>
  <c r="J1102" i="40"/>
  <c r="I1102" i="40"/>
  <c r="J1101" i="40"/>
  <c r="I1101" i="40"/>
  <c r="J1100" i="40"/>
  <c r="I1100" i="40"/>
  <c r="J1099" i="40"/>
  <c r="I1099" i="40"/>
  <c r="J1098" i="40"/>
  <c r="I1098" i="40"/>
  <c r="J1097" i="40"/>
  <c r="I1097" i="40"/>
  <c r="J1096" i="40"/>
  <c r="I1096" i="40"/>
  <c r="J1095" i="40"/>
  <c r="I1095" i="40"/>
  <c r="J1094" i="40"/>
  <c r="I1094" i="40"/>
  <c r="J1093" i="40"/>
  <c r="I1093" i="40"/>
  <c r="J1092" i="40"/>
  <c r="I1092" i="40"/>
  <c r="J1091" i="40"/>
  <c r="I1091" i="40"/>
  <c r="J1090" i="40"/>
  <c r="I1090" i="40"/>
  <c r="J1089" i="40"/>
  <c r="I1089" i="40"/>
  <c r="J1088" i="40"/>
  <c r="I1088" i="40"/>
  <c r="J1087" i="40"/>
  <c r="I1087" i="40"/>
  <c r="J1086" i="40"/>
  <c r="I1086" i="40"/>
  <c r="J1085" i="40"/>
  <c r="I1085" i="40"/>
  <c r="J1084" i="40"/>
  <c r="I1084" i="40"/>
  <c r="J1083" i="40"/>
  <c r="I1083" i="40"/>
  <c r="J1082" i="40"/>
  <c r="I1082" i="40"/>
  <c r="J1081" i="40"/>
  <c r="I1081" i="40"/>
  <c r="J1080" i="40"/>
  <c r="I1080" i="40"/>
  <c r="J1079" i="40"/>
  <c r="I1079" i="40"/>
  <c r="J1078" i="40"/>
  <c r="I1078" i="40"/>
  <c r="J1077" i="40"/>
  <c r="I1077" i="40"/>
  <c r="J1076" i="40"/>
  <c r="I1076" i="40"/>
  <c r="J1075" i="40"/>
  <c r="I1075" i="40"/>
  <c r="J1074" i="40"/>
  <c r="I1074" i="40"/>
  <c r="J1073" i="40"/>
  <c r="I1073" i="40"/>
  <c r="J1072" i="40"/>
  <c r="I1072" i="40"/>
  <c r="J1071" i="40"/>
  <c r="I1071" i="40"/>
  <c r="J1070" i="40"/>
  <c r="I1070" i="40"/>
  <c r="J1069" i="40"/>
  <c r="I1069" i="40"/>
  <c r="J1068" i="40"/>
  <c r="I1068" i="40"/>
  <c r="J1067" i="40"/>
  <c r="I1067" i="40"/>
  <c r="J1066" i="40"/>
  <c r="I1066" i="40"/>
  <c r="J1065" i="40"/>
  <c r="I1065" i="40"/>
  <c r="J1064" i="40"/>
  <c r="I1064" i="40"/>
  <c r="J1062" i="40"/>
  <c r="I1062" i="40"/>
  <c r="J1061" i="40"/>
  <c r="I1061" i="40"/>
  <c r="J1060" i="40"/>
  <c r="I1060" i="40"/>
  <c r="J1059" i="40"/>
  <c r="I1059" i="40"/>
  <c r="J1058" i="40"/>
  <c r="I1058" i="40"/>
  <c r="J1057" i="40"/>
  <c r="I1057" i="40"/>
  <c r="J1056" i="40"/>
  <c r="I1056" i="40"/>
  <c r="J1055" i="40"/>
  <c r="I1055" i="40"/>
  <c r="J1054" i="40"/>
  <c r="I1054" i="40"/>
  <c r="J1050" i="40"/>
  <c r="I1050" i="40"/>
  <c r="J1049" i="40"/>
  <c r="I1049" i="40"/>
  <c r="J1048" i="40"/>
  <c r="I1048" i="40"/>
  <c r="J1047" i="40"/>
  <c r="I1047" i="40"/>
  <c r="J1046" i="40"/>
  <c r="I1046" i="40"/>
  <c r="J1045" i="40"/>
  <c r="I1045" i="40"/>
  <c r="J1044" i="40"/>
  <c r="I1044" i="40"/>
  <c r="J1043" i="40"/>
  <c r="I1043" i="40"/>
  <c r="J1042" i="40"/>
  <c r="I1042" i="40"/>
  <c r="J1041" i="40"/>
  <c r="I1041" i="40"/>
  <c r="J1040" i="40"/>
  <c r="I1040" i="40"/>
  <c r="J1039" i="40"/>
  <c r="I1039" i="40"/>
  <c r="J1038" i="40"/>
  <c r="I1038" i="40"/>
  <c r="J1037" i="40"/>
  <c r="I1037" i="40"/>
  <c r="J1036" i="40"/>
  <c r="I1036" i="40"/>
  <c r="J1035" i="40"/>
  <c r="I1035" i="40"/>
  <c r="J1034" i="40"/>
  <c r="I1034" i="40"/>
  <c r="J1033" i="40"/>
  <c r="I1033" i="40"/>
  <c r="J1032" i="40"/>
  <c r="I1032" i="40"/>
  <c r="J1031" i="40"/>
  <c r="I1031" i="40"/>
  <c r="J1030" i="40"/>
  <c r="I1030" i="40"/>
  <c r="J1029" i="40"/>
  <c r="I1029" i="40"/>
  <c r="J1028" i="40"/>
  <c r="I1028" i="40"/>
  <c r="J1027" i="40"/>
  <c r="I1027" i="40"/>
  <c r="J1026" i="40"/>
  <c r="I1026" i="40"/>
  <c r="J1025" i="40"/>
  <c r="I1025" i="40"/>
  <c r="J1023" i="40"/>
  <c r="I1023" i="40"/>
  <c r="J1021" i="40"/>
  <c r="I1021" i="40"/>
  <c r="J1020" i="40"/>
  <c r="I1020" i="40"/>
  <c r="J1018" i="40"/>
  <c r="I1018" i="40"/>
  <c r="J1017" i="40"/>
  <c r="I1017" i="40"/>
  <c r="J1016" i="40"/>
  <c r="I1016" i="40"/>
  <c r="J1015" i="40"/>
  <c r="I1015" i="40"/>
  <c r="J1014" i="40"/>
  <c r="I1014" i="40"/>
  <c r="J1013" i="40"/>
  <c r="I1013" i="40"/>
  <c r="J1012" i="40"/>
  <c r="I1012" i="40"/>
  <c r="J1011" i="40"/>
  <c r="I1011" i="40"/>
  <c r="J1010" i="40"/>
  <c r="I1010" i="40"/>
  <c r="J1009" i="40"/>
  <c r="I1009" i="40"/>
  <c r="J1008" i="40"/>
  <c r="I1008" i="40"/>
  <c r="J1007" i="40"/>
  <c r="I1007" i="40"/>
  <c r="J1006" i="40"/>
  <c r="I1006" i="40"/>
  <c r="J1005" i="40"/>
  <c r="I1005" i="40"/>
  <c r="J1004" i="40"/>
  <c r="I1004" i="40"/>
  <c r="J1003" i="40"/>
  <c r="I1003" i="40"/>
  <c r="J1002" i="40"/>
  <c r="I1002" i="40"/>
  <c r="J1001" i="40"/>
  <c r="I1001" i="40"/>
  <c r="J1000" i="40"/>
  <c r="I1000" i="40"/>
  <c r="J999" i="40"/>
  <c r="I999" i="40"/>
  <c r="J998" i="40"/>
  <c r="I998" i="40"/>
  <c r="J997" i="40"/>
  <c r="I997" i="40"/>
  <c r="J996" i="40"/>
  <c r="I996" i="40"/>
  <c r="J995" i="40"/>
  <c r="I995" i="40"/>
  <c r="J994" i="40"/>
  <c r="I994" i="40"/>
  <c r="J993" i="40"/>
  <c r="I993" i="40"/>
  <c r="J992" i="40"/>
  <c r="I992" i="40"/>
  <c r="J991" i="40"/>
  <c r="I991" i="40"/>
  <c r="J990" i="40"/>
  <c r="I990" i="40"/>
  <c r="J989" i="40"/>
  <c r="I989" i="40"/>
  <c r="J988" i="40"/>
  <c r="I988" i="40"/>
  <c r="J987" i="40"/>
  <c r="I987" i="40"/>
  <c r="J986" i="40"/>
  <c r="I986" i="40"/>
  <c r="J984" i="40"/>
  <c r="I984" i="40"/>
  <c r="J983" i="40"/>
  <c r="I983" i="40"/>
  <c r="J982" i="40"/>
  <c r="I982" i="40"/>
  <c r="J981" i="40"/>
  <c r="I981" i="40"/>
  <c r="J980" i="40"/>
  <c r="I980" i="40"/>
  <c r="J979" i="40"/>
  <c r="I979" i="40"/>
  <c r="J978" i="40"/>
  <c r="I978" i="40"/>
  <c r="J977" i="40"/>
  <c r="I977" i="40"/>
  <c r="C976" i="40"/>
  <c r="B976" i="40"/>
  <c r="J973" i="40"/>
  <c r="I973" i="40"/>
  <c r="J972" i="40"/>
  <c r="I972" i="40"/>
  <c r="J971" i="40"/>
  <c r="I971" i="40"/>
  <c r="J970" i="40"/>
  <c r="I970" i="40"/>
  <c r="J969" i="40"/>
  <c r="I969" i="40"/>
  <c r="J967" i="40"/>
  <c r="I967" i="40"/>
  <c r="J965" i="40"/>
  <c r="I965" i="40"/>
  <c r="J964" i="40"/>
  <c r="I964" i="40"/>
  <c r="J963" i="40"/>
  <c r="I963" i="40"/>
  <c r="J962" i="40"/>
  <c r="I962" i="40"/>
  <c r="J961" i="40"/>
  <c r="I961" i="40"/>
  <c r="J960" i="40"/>
  <c r="I960" i="40"/>
  <c r="J959" i="40"/>
  <c r="I959" i="40"/>
  <c r="J958" i="40"/>
  <c r="I958" i="40"/>
  <c r="J957" i="40"/>
  <c r="I957" i="40"/>
  <c r="J956" i="40"/>
  <c r="I956" i="40"/>
  <c r="J954" i="40"/>
  <c r="I954" i="40"/>
  <c r="J953" i="40"/>
  <c r="I953" i="40"/>
  <c r="J952" i="40"/>
  <c r="I952" i="40"/>
  <c r="J951" i="40"/>
  <c r="I951" i="40"/>
  <c r="J950" i="40"/>
  <c r="I950" i="40"/>
  <c r="J949" i="40"/>
  <c r="I949" i="40"/>
  <c r="J948" i="40"/>
  <c r="I948" i="40"/>
  <c r="J947" i="40"/>
  <c r="I947" i="40"/>
  <c r="J946" i="40"/>
  <c r="I946" i="40"/>
  <c r="J945" i="40"/>
  <c r="I945" i="40"/>
  <c r="J944" i="40"/>
  <c r="I944" i="40"/>
  <c r="J941" i="40"/>
  <c r="I941" i="40"/>
  <c r="J940" i="40"/>
  <c r="I940" i="40"/>
  <c r="J939" i="40"/>
  <c r="I939" i="40"/>
  <c r="J938" i="40"/>
  <c r="I938" i="40"/>
  <c r="J937" i="40"/>
  <c r="I937" i="40"/>
  <c r="J935" i="40"/>
  <c r="I935" i="40"/>
  <c r="J934" i="40"/>
  <c r="I934" i="40"/>
  <c r="J933" i="40"/>
  <c r="I933" i="40"/>
  <c r="J932" i="40"/>
  <c r="I932" i="40"/>
  <c r="J931" i="40"/>
  <c r="I931" i="40"/>
  <c r="J930" i="40"/>
  <c r="I930" i="40"/>
  <c r="J929" i="40"/>
  <c r="I929" i="40"/>
  <c r="J928" i="40"/>
  <c r="I928" i="40"/>
  <c r="J927" i="40"/>
  <c r="I927" i="40"/>
  <c r="J926" i="40"/>
  <c r="I926" i="40"/>
  <c r="J925" i="40"/>
  <c r="I925" i="40"/>
  <c r="J924" i="40"/>
  <c r="I924" i="40"/>
  <c r="J923" i="40"/>
  <c r="I923" i="40"/>
  <c r="J922" i="40"/>
  <c r="I922" i="40"/>
  <c r="J921" i="40"/>
  <c r="I921" i="40"/>
  <c r="J920" i="40"/>
  <c r="I920" i="40"/>
  <c r="J919" i="40"/>
  <c r="I919" i="40"/>
  <c r="J918" i="40"/>
  <c r="I918" i="40"/>
  <c r="J917" i="40"/>
  <c r="I917" i="40"/>
  <c r="J916" i="40"/>
  <c r="I916" i="40"/>
  <c r="J915" i="40"/>
  <c r="I915" i="40"/>
  <c r="J914" i="40"/>
  <c r="I914" i="40"/>
  <c r="J913" i="40"/>
  <c r="I913" i="40"/>
  <c r="J912" i="40"/>
  <c r="I912" i="40"/>
  <c r="J911" i="40"/>
  <c r="I911" i="40"/>
  <c r="J910" i="40"/>
  <c r="I910" i="40"/>
  <c r="J909" i="40"/>
  <c r="I909" i="40"/>
  <c r="J908" i="40"/>
  <c r="I908" i="40"/>
  <c r="J907" i="40"/>
  <c r="I907" i="40"/>
  <c r="J906" i="40"/>
  <c r="I906" i="40"/>
  <c r="J905" i="40"/>
  <c r="I905" i="40"/>
  <c r="J904" i="40"/>
  <c r="I904" i="40"/>
  <c r="J903" i="40"/>
  <c r="I903" i="40"/>
  <c r="J902" i="40"/>
  <c r="I902" i="40"/>
  <c r="J901" i="40"/>
  <c r="I901" i="40"/>
  <c r="J900" i="40"/>
  <c r="I900" i="40"/>
  <c r="J899" i="40"/>
  <c r="I899" i="40"/>
  <c r="J898" i="40"/>
  <c r="I898" i="40"/>
  <c r="J896" i="40"/>
  <c r="I896" i="40"/>
  <c r="J895" i="40"/>
  <c r="I895" i="40"/>
  <c r="J894" i="40"/>
  <c r="I894" i="40"/>
  <c r="J893" i="40"/>
  <c r="I893" i="40"/>
  <c r="J892" i="40"/>
  <c r="I892" i="40"/>
  <c r="J890" i="40"/>
  <c r="I890" i="40"/>
  <c r="J889" i="40"/>
  <c r="I889" i="40"/>
  <c r="J888" i="40"/>
  <c r="I888" i="40"/>
  <c r="J887" i="40"/>
  <c r="I887" i="40"/>
  <c r="J886" i="40"/>
  <c r="I886" i="40"/>
  <c r="J885" i="40"/>
  <c r="I885" i="40"/>
  <c r="J884" i="40"/>
  <c r="I884" i="40"/>
  <c r="J883" i="40"/>
  <c r="I883" i="40"/>
  <c r="J882" i="40"/>
  <c r="I882" i="40"/>
  <c r="J881" i="40"/>
  <c r="I881" i="40"/>
  <c r="J879" i="40"/>
  <c r="I879" i="40"/>
  <c r="J878" i="40"/>
  <c r="I878" i="40"/>
  <c r="J877" i="40"/>
  <c r="I877" i="40"/>
  <c r="J876" i="40"/>
  <c r="I876" i="40"/>
  <c r="J875" i="40"/>
  <c r="I875" i="40"/>
  <c r="J874" i="40"/>
  <c r="I874" i="40"/>
  <c r="J873" i="40"/>
  <c r="I873" i="40"/>
  <c r="J872" i="40"/>
  <c r="I872" i="40"/>
  <c r="J871" i="40"/>
  <c r="I871" i="40"/>
  <c r="J870" i="40"/>
  <c r="I870" i="40"/>
  <c r="J869" i="40"/>
  <c r="I869" i="40"/>
  <c r="J868" i="40"/>
  <c r="I868" i="40"/>
  <c r="J867" i="40"/>
  <c r="I867" i="40"/>
  <c r="J866" i="40"/>
  <c r="I866" i="40"/>
  <c r="J865" i="40"/>
  <c r="I865" i="40"/>
  <c r="J864" i="40"/>
  <c r="I864" i="40"/>
  <c r="J863" i="40"/>
  <c r="I863" i="40"/>
  <c r="J862" i="40"/>
  <c r="I862" i="40"/>
  <c r="C861" i="40"/>
  <c r="B861" i="40"/>
  <c r="J860" i="40"/>
  <c r="I860" i="40"/>
  <c r="J859" i="40"/>
  <c r="I859" i="40"/>
  <c r="J858" i="40"/>
  <c r="I858" i="40"/>
  <c r="J857" i="40"/>
  <c r="I857" i="40"/>
  <c r="J856" i="40"/>
  <c r="I856" i="40"/>
  <c r="J855" i="40"/>
  <c r="I855" i="40"/>
  <c r="J854" i="40"/>
  <c r="I854" i="40"/>
  <c r="J853" i="40"/>
  <c r="I853" i="40"/>
  <c r="J852" i="40"/>
  <c r="I852" i="40"/>
  <c r="J851" i="40"/>
  <c r="I851" i="40"/>
  <c r="J850" i="40"/>
  <c r="I850" i="40"/>
  <c r="J849" i="40"/>
  <c r="I849" i="40"/>
  <c r="J848" i="40"/>
  <c r="I848" i="40"/>
  <c r="J847" i="40"/>
  <c r="I847" i="40"/>
  <c r="J846" i="40"/>
  <c r="I846" i="40"/>
  <c r="J845" i="40"/>
  <c r="I845" i="40"/>
  <c r="J844" i="40"/>
  <c r="I844" i="40"/>
  <c r="J843" i="40"/>
  <c r="I843" i="40"/>
  <c r="J842" i="40"/>
  <c r="I842" i="40"/>
  <c r="J841" i="40"/>
  <c r="I841" i="40"/>
  <c r="J840" i="40"/>
  <c r="I840" i="40"/>
  <c r="J839" i="40"/>
  <c r="I839" i="40"/>
  <c r="J838" i="40"/>
  <c r="I838" i="40"/>
  <c r="J837" i="40"/>
  <c r="I837" i="40"/>
  <c r="J836" i="40"/>
  <c r="I836" i="40"/>
  <c r="J835" i="40"/>
  <c r="I835" i="40"/>
  <c r="J834" i="40"/>
  <c r="I834" i="40"/>
  <c r="J833" i="40"/>
  <c r="I833" i="40"/>
  <c r="J832" i="40"/>
  <c r="I832" i="40"/>
  <c r="J831" i="40"/>
  <c r="I831" i="40"/>
  <c r="J830" i="40"/>
  <c r="I830" i="40"/>
  <c r="J829" i="40"/>
  <c r="I829" i="40"/>
  <c r="J827" i="40"/>
  <c r="I827" i="40"/>
  <c r="J826" i="40"/>
  <c r="I826" i="40"/>
  <c r="J825" i="40"/>
  <c r="I825" i="40"/>
  <c r="J824" i="40"/>
  <c r="I824" i="40"/>
  <c r="J823" i="40"/>
  <c r="I823" i="40"/>
  <c r="J822" i="40"/>
  <c r="I822" i="40"/>
  <c r="J821" i="40"/>
  <c r="I821" i="40"/>
  <c r="J820" i="40"/>
  <c r="I820" i="40"/>
  <c r="J819" i="40"/>
  <c r="I819" i="40"/>
  <c r="J818" i="40"/>
  <c r="I818" i="40"/>
  <c r="J817" i="40"/>
  <c r="I817" i="40"/>
  <c r="J816" i="40"/>
  <c r="I816" i="40"/>
  <c r="J815" i="40"/>
  <c r="I815" i="40"/>
  <c r="J814" i="40"/>
  <c r="I814" i="40"/>
  <c r="J813" i="40"/>
  <c r="I813" i="40"/>
  <c r="J812" i="40"/>
  <c r="I812" i="40"/>
  <c r="J811" i="40"/>
  <c r="I811" i="40"/>
  <c r="J810" i="40"/>
  <c r="I810" i="40"/>
  <c r="J809" i="40"/>
  <c r="I809" i="40"/>
  <c r="J808" i="40"/>
  <c r="I808" i="40"/>
  <c r="J807" i="40"/>
  <c r="I807" i="40"/>
  <c r="J806" i="40"/>
  <c r="I806" i="40"/>
  <c r="J805" i="40"/>
  <c r="I805" i="40"/>
  <c r="J804" i="40"/>
  <c r="I804" i="40"/>
  <c r="J803" i="40"/>
  <c r="I803" i="40"/>
  <c r="J801" i="40"/>
  <c r="I801" i="40"/>
  <c r="J800" i="40"/>
  <c r="I800" i="40"/>
  <c r="J799" i="40"/>
  <c r="I799" i="40"/>
  <c r="J798" i="40"/>
  <c r="I798" i="40"/>
  <c r="J797" i="40"/>
  <c r="I797" i="40"/>
  <c r="J796" i="40"/>
  <c r="I796" i="40"/>
  <c r="J795" i="40"/>
  <c r="I795" i="40"/>
  <c r="J794" i="40"/>
  <c r="I794" i="40"/>
  <c r="J793" i="40"/>
  <c r="I793" i="40"/>
  <c r="J792" i="40"/>
  <c r="I792" i="40"/>
  <c r="J791" i="40"/>
  <c r="I791" i="40"/>
  <c r="J790" i="40"/>
  <c r="I790" i="40"/>
  <c r="J789" i="40"/>
  <c r="I789" i="40"/>
  <c r="J788" i="40"/>
  <c r="I788" i="40"/>
  <c r="J787" i="40"/>
  <c r="I787" i="40"/>
  <c r="J786" i="40"/>
  <c r="I786" i="40"/>
  <c r="J784" i="40"/>
  <c r="I784" i="40"/>
  <c r="J783" i="40"/>
  <c r="I783" i="40"/>
  <c r="J782" i="40"/>
  <c r="I782" i="40"/>
  <c r="J781" i="40"/>
  <c r="I781" i="40"/>
  <c r="J780" i="40"/>
  <c r="I780" i="40"/>
  <c r="J778" i="40"/>
  <c r="I778" i="40"/>
  <c r="J777" i="40"/>
  <c r="I777" i="40"/>
  <c r="J776" i="40"/>
  <c r="I776" i="40"/>
  <c r="J775" i="40"/>
  <c r="I775" i="40"/>
  <c r="J774" i="40"/>
  <c r="I774" i="40"/>
  <c r="J773" i="40"/>
  <c r="I773" i="40"/>
  <c r="J772" i="40"/>
  <c r="I772" i="40"/>
  <c r="J771" i="40"/>
  <c r="I771" i="40"/>
  <c r="J770" i="40"/>
  <c r="I770" i="40"/>
  <c r="J769" i="40"/>
  <c r="I769" i="40"/>
  <c r="J768" i="40"/>
  <c r="I768" i="40"/>
  <c r="J767" i="40"/>
  <c r="I767" i="40"/>
  <c r="J765" i="40"/>
  <c r="I765" i="40"/>
  <c r="J764" i="40"/>
  <c r="I764" i="40"/>
  <c r="J763" i="40"/>
  <c r="I763" i="40"/>
  <c r="J762" i="40"/>
  <c r="I762" i="40"/>
  <c r="J761" i="40"/>
  <c r="I761" i="40"/>
  <c r="J760" i="40"/>
  <c r="I760" i="40"/>
  <c r="J759" i="40"/>
  <c r="I759" i="40"/>
  <c r="J758" i="40"/>
  <c r="I758" i="40"/>
  <c r="J757" i="40"/>
  <c r="I757" i="40"/>
  <c r="J756" i="40"/>
  <c r="I756" i="40"/>
  <c r="J755" i="40"/>
  <c r="I755" i="40"/>
  <c r="J753" i="40"/>
  <c r="I753" i="40"/>
  <c r="J752" i="40"/>
  <c r="I752" i="40"/>
  <c r="J751" i="40"/>
  <c r="I751" i="40"/>
  <c r="J750" i="40"/>
  <c r="I750" i="40"/>
  <c r="J749" i="40"/>
  <c r="I749" i="40"/>
  <c r="J748" i="40"/>
  <c r="I748" i="40"/>
  <c r="J747" i="40"/>
  <c r="I747" i="40"/>
  <c r="J746" i="40"/>
  <c r="I746" i="40"/>
  <c r="J744" i="40"/>
  <c r="I744" i="40"/>
  <c r="J743" i="40"/>
  <c r="I743" i="40"/>
  <c r="J742" i="40"/>
  <c r="I742" i="40"/>
  <c r="J741" i="40"/>
  <c r="I741" i="40"/>
  <c r="J740" i="40"/>
  <c r="I740" i="40"/>
  <c r="J739" i="40"/>
  <c r="I739" i="40"/>
  <c r="J738" i="40"/>
  <c r="I738" i="40"/>
  <c r="J737" i="40"/>
  <c r="I737" i="40"/>
  <c r="J736" i="40"/>
  <c r="I736" i="40"/>
  <c r="J735" i="40"/>
  <c r="I735" i="40"/>
  <c r="J731" i="40"/>
  <c r="I731" i="40"/>
  <c r="J730" i="40"/>
  <c r="I730" i="40"/>
  <c r="J729" i="40"/>
  <c r="I729" i="40"/>
  <c r="J728" i="40"/>
  <c r="I728" i="40"/>
  <c r="J727" i="40"/>
  <c r="I727" i="40"/>
  <c r="J726" i="40"/>
  <c r="I726" i="40"/>
  <c r="J725" i="40"/>
  <c r="I725" i="40"/>
  <c r="J724" i="40"/>
  <c r="I724" i="40"/>
  <c r="J723" i="40"/>
  <c r="I723" i="40"/>
  <c r="J722" i="40"/>
  <c r="I722" i="40"/>
  <c r="J721" i="40"/>
  <c r="I721" i="40"/>
  <c r="J720" i="40"/>
  <c r="I720" i="40"/>
  <c r="J719" i="40"/>
  <c r="I719" i="40"/>
  <c r="J718" i="40"/>
  <c r="I718" i="40"/>
  <c r="J717" i="40"/>
  <c r="I717" i="40"/>
  <c r="J716" i="40"/>
  <c r="I716" i="40"/>
  <c r="J715" i="40"/>
  <c r="I715" i="40"/>
  <c r="J714" i="40"/>
  <c r="I714" i="40"/>
  <c r="J713" i="40"/>
  <c r="I713" i="40"/>
  <c r="J712" i="40"/>
  <c r="I712" i="40"/>
  <c r="C711" i="40"/>
  <c r="B711" i="40"/>
  <c r="J710" i="40"/>
  <c r="I710" i="40"/>
  <c r="J709" i="40"/>
  <c r="I709" i="40"/>
  <c r="J708" i="40"/>
  <c r="I708" i="40"/>
  <c r="J707" i="40"/>
  <c r="I707" i="40"/>
  <c r="J705" i="40"/>
  <c r="I705" i="40"/>
  <c r="J702" i="40"/>
  <c r="I702" i="40"/>
  <c r="J701" i="40"/>
  <c r="I701" i="40"/>
  <c r="J700" i="40"/>
  <c r="I700" i="40"/>
  <c r="J699" i="40"/>
  <c r="I699" i="40"/>
  <c r="J698" i="40"/>
  <c r="I698" i="40"/>
  <c r="J697" i="40"/>
  <c r="I697" i="40"/>
  <c r="J696" i="40"/>
  <c r="I696" i="40"/>
  <c r="J695" i="40"/>
  <c r="I695" i="40"/>
  <c r="J694" i="40"/>
  <c r="I694" i="40"/>
  <c r="J693" i="40"/>
  <c r="I693" i="40"/>
  <c r="J692" i="40"/>
  <c r="I692" i="40"/>
  <c r="J691" i="40"/>
  <c r="I691" i="40"/>
  <c r="J690" i="40"/>
  <c r="I690" i="40"/>
  <c r="J689" i="40"/>
  <c r="I689" i="40"/>
  <c r="J688" i="40"/>
  <c r="I688" i="40"/>
  <c r="J687" i="40"/>
  <c r="I687" i="40"/>
  <c r="J686" i="40"/>
  <c r="I686" i="40"/>
  <c r="J685" i="40"/>
  <c r="I685" i="40"/>
  <c r="J684" i="40"/>
  <c r="I684" i="40"/>
  <c r="J683" i="40"/>
  <c r="I683" i="40"/>
  <c r="J681" i="40"/>
  <c r="I681" i="40"/>
  <c r="J680" i="40"/>
  <c r="I680" i="40"/>
  <c r="J679" i="40"/>
  <c r="I679" i="40"/>
  <c r="J678" i="40"/>
  <c r="I678" i="40"/>
  <c r="J677" i="40"/>
  <c r="I677" i="40"/>
  <c r="J676" i="40"/>
  <c r="I676" i="40"/>
  <c r="J675" i="40"/>
  <c r="I675" i="40"/>
  <c r="J674" i="40"/>
  <c r="I674" i="40"/>
  <c r="J673" i="40"/>
  <c r="I673" i="40"/>
  <c r="J672" i="40"/>
  <c r="I672" i="40"/>
  <c r="J671" i="40"/>
  <c r="I671" i="40"/>
  <c r="J670" i="40"/>
  <c r="I670" i="40"/>
  <c r="J669" i="40"/>
  <c r="I669" i="40"/>
  <c r="J668" i="40"/>
  <c r="I668" i="40"/>
  <c r="J667" i="40"/>
  <c r="I667" i="40"/>
  <c r="J666" i="40"/>
  <c r="I666" i="40"/>
  <c r="J665" i="40"/>
  <c r="I665" i="40"/>
  <c r="J664" i="40"/>
  <c r="I664" i="40"/>
  <c r="J663" i="40"/>
  <c r="I663" i="40"/>
  <c r="J662" i="40"/>
  <c r="I662" i="40"/>
  <c r="J661" i="40"/>
  <c r="I661" i="40"/>
  <c r="J660" i="40"/>
  <c r="I660" i="40"/>
  <c r="J659" i="40"/>
  <c r="I659" i="40"/>
  <c r="J658" i="40"/>
  <c r="I658" i="40"/>
  <c r="J657" i="40"/>
  <c r="I657" i="40"/>
  <c r="J656" i="40"/>
  <c r="I656" i="40"/>
  <c r="J655" i="40"/>
  <c r="I655" i="40"/>
  <c r="J654" i="40"/>
  <c r="I654" i="40"/>
  <c r="J653" i="40"/>
  <c r="I653" i="40"/>
  <c r="J652" i="40"/>
  <c r="I652" i="40"/>
  <c r="J651" i="40"/>
  <c r="I651" i="40"/>
  <c r="J650" i="40"/>
  <c r="I650" i="40"/>
  <c r="J649" i="40"/>
  <c r="I649" i="40"/>
  <c r="J648" i="40"/>
  <c r="I648" i="40"/>
  <c r="J647" i="40"/>
  <c r="I647" i="40"/>
  <c r="J646" i="40"/>
  <c r="I646" i="40"/>
  <c r="J645" i="40"/>
  <c r="I645" i="40"/>
  <c r="J644" i="40"/>
  <c r="I644" i="40"/>
  <c r="J643" i="40"/>
  <c r="I643" i="40"/>
  <c r="J642" i="40"/>
  <c r="I642" i="40"/>
  <c r="J641" i="40"/>
  <c r="I641" i="40"/>
  <c r="J640" i="40"/>
  <c r="I640" i="40"/>
  <c r="J639" i="40"/>
  <c r="I639" i="40"/>
  <c r="J638" i="40"/>
  <c r="I638" i="40"/>
  <c r="J637" i="40"/>
  <c r="I637" i="40"/>
  <c r="J636" i="40"/>
  <c r="I636" i="40"/>
  <c r="J635" i="40"/>
  <c r="I635" i="40"/>
  <c r="J634" i="40"/>
  <c r="I634" i="40"/>
  <c r="J633" i="40"/>
  <c r="I633" i="40"/>
  <c r="J632" i="40"/>
  <c r="I632" i="40"/>
  <c r="J631" i="40"/>
  <c r="I631" i="40"/>
  <c r="J630" i="40"/>
  <c r="I630" i="40"/>
  <c r="J629" i="40"/>
  <c r="I629" i="40"/>
  <c r="J628" i="40"/>
  <c r="I628" i="40"/>
  <c r="J627" i="40"/>
  <c r="I627" i="40"/>
  <c r="J626" i="40"/>
  <c r="I626" i="40"/>
  <c r="J625" i="40"/>
  <c r="I625" i="40"/>
  <c r="J624" i="40"/>
  <c r="I624" i="40"/>
  <c r="J623" i="40"/>
  <c r="I623" i="40"/>
  <c r="J622" i="40"/>
  <c r="I622" i="40"/>
  <c r="J621" i="40"/>
  <c r="I621" i="40"/>
  <c r="J620" i="40"/>
  <c r="I620" i="40"/>
  <c r="J619" i="40"/>
  <c r="I619" i="40"/>
  <c r="J618" i="40"/>
  <c r="I618" i="40"/>
  <c r="J617" i="40"/>
  <c r="I617" i="40"/>
  <c r="J616" i="40"/>
  <c r="I616" i="40"/>
  <c r="J615" i="40"/>
  <c r="I615" i="40"/>
  <c r="J614" i="40"/>
  <c r="I614" i="40"/>
  <c r="J613" i="40"/>
  <c r="I613" i="40"/>
  <c r="J612" i="40"/>
  <c r="I612" i="40"/>
  <c r="J610" i="40"/>
  <c r="I610" i="40"/>
  <c r="J609" i="40"/>
  <c r="I609" i="40"/>
  <c r="J608" i="40"/>
  <c r="I608" i="40"/>
  <c r="J607" i="40"/>
  <c r="I607" i="40"/>
  <c r="J606" i="40"/>
  <c r="I606" i="40"/>
  <c r="J605" i="40"/>
  <c r="I605" i="40"/>
  <c r="J604" i="40"/>
  <c r="I604" i="40"/>
  <c r="J603" i="40"/>
  <c r="I603" i="40"/>
  <c r="J602" i="40"/>
  <c r="I602" i="40"/>
  <c r="J601" i="40"/>
  <c r="I601" i="40"/>
  <c r="J600" i="40"/>
  <c r="I600" i="40"/>
  <c r="J599" i="40"/>
  <c r="I599" i="40"/>
  <c r="J598" i="40"/>
  <c r="I598" i="40"/>
  <c r="J597" i="40"/>
  <c r="I597" i="40"/>
  <c r="J596" i="40"/>
  <c r="I596" i="40"/>
  <c r="J595" i="40"/>
  <c r="I595" i="40"/>
  <c r="J594" i="40"/>
  <c r="I594" i="40"/>
  <c r="J593" i="40"/>
  <c r="I593" i="40"/>
  <c r="J592" i="40"/>
  <c r="I592" i="40"/>
  <c r="J591" i="40"/>
  <c r="I591" i="40"/>
  <c r="J590" i="40"/>
  <c r="I590" i="40"/>
  <c r="J589" i="40"/>
  <c r="I589" i="40"/>
  <c r="J588" i="40"/>
  <c r="I588" i="40"/>
  <c r="J587" i="40"/>
  <c r="I587" i="40"/>
  <c r="J586" i="40"/>
  <c r="I586" i="40"/>
  <c r="J585" i="40"/>
  <c r="I585" i="40"/>
  <c r="J584" i="40"/>
  <c r="I584" i="40"/>
  <c r="J583" i="40"/>
  <c r="I583" i="40"/>
  <c r="J582" i="40"/>
  <c r="I582" i="40"/>
  <c r="J581" i="40"/>
  <c r="I581" i="40"/>
  <c r="J580" i="40"/>
  <c r="I580" i="40"/>
  <c r="J579" i="40"/>
  <c r="I579" i="40"/>
  <c r="I251" i="40"/>
  <c r="J251" i="40"/>
  <c r="I252" i="40"/>
  <c r="J252" i="40"/>
  <c r="I253" i="40"/>
  <c r="J253" i="40"/>
  <c r="I254" i="40"/>
  <c r="J254" i="40"/>
  <c r="I255" i="40"/>
  <c r="J255" i="40"/>
  <c r="I256" i="40"/>
  <c r="J256" i="40"/>
  <c r="I257" i="40"/>
  <c r="J257" i="40"/>
  <c r="I258" i="40"/>
  <c r="J258" i="40"/>
  <c r="I260" i="40"/>
  <c r="J260" i="40"/>
  <c r="I261" i="40"/>
  <c r="J261" i="40"/>
  <c r="I262" i="40"/>
  <c r="J262" i="40"/>
  <c r="I263" i="40"/>
  <c r="J263" i="40"/>
  <c r="I264" i="40"/>
  <c r="J264" i="40"/>
  <c r="I265" i="40"/>
  <c r="J265" i="40"/>
  <c r="I266" i="40"/>
  <c r="J266" i="40"/>
  <c r="I267" i="40"/>
  <c r="J267" i="40"/>
  <c r="I268" i="40"/>
  <c r="J268" i="40"/>
  <c r="I269" i="40"/>
  <c r="J269" i="40"/>
  <c r="I270" i="40"/>
  <c r="J270" i="40"/>
  <c r="I271" i="40"/>
  <c r="J271" i="40"/>
  <c r="I272" i="40"/>
  <c r="J272" i="40"/>
  <c r="I273" i="40"/>
  <c r="J273" i="40"/>
  <c r="I274" i="40"/>
  <c r="J274" i="40"/>
  <c r="I275" i="40"/>
  <c r="J275" i="40"/>
  <c r="I276" i="40"/>
  <c r="J276" i="40"/>
  <c r="I277" i="40"/>
  <c r="J277" i="40"/>
  <c r="I278" i="40"/>
  <c r="J278" i="40"/>
  <c r="I279" i="40"/>
  <c r="J279" i="40"/>
  <c r="I280" i="40"/>
  <c r="J280" i="40"/>
  <c r="I281" i="40"/>
  <c r="J281" i="40"/>
  <c r="I282" i="40"/>
  <c r="J282" i="40"/>
  <c r="I283" i="40"/>
  <c r="J283" i="40"/>
  <c r="I284" i="40"/>
  <c r="J284" i="40"/>
  <c r="I285" i="40"/>
  <c r="J285" i="40"/>
  <c r="I286" i="40"/>
  <c r="J286" i="40"/>
  <c r="I287" i="40"/>
  <c r="J287" i="40"/>
  <c r="I288" i="40"/>
  <c r="J288" i="40"/>
  <c r="I289" i="40"/>
  <c r="J289" i="40"/>
  <c r="I290" i="40"/>
  <c r="J290" i="40"/>
  <c r="I292" i="40"/>
  <c r="J292" i="40"/>
  <c r="I293" i="40"/>
  <c r="J293" i="40"/>
  <c r="I294" i="40"/>
  <c r="J294" i="40"/>
  <c r="I295" i="40"/>
  <c r="J295" i="40"/>
  <c r="I296" i="40"/>
  <c r="J296" i="40"/>
  <c r="I297" i="40"/>
  <c r="J297" i="40"/>
  <c r="I298" i="40"/>
  <c r="J298" i="40"/>
  <c r="I299" i="40"/>
  <c r="J299" i="40"/>
  <c r="I300" i="40"/>
  <c r="J300" i="40"/>
  <c r="I301" i="40"/>
  <c r="J301" i="40"/>
  <c r="I302" i="40"/>
  <c r="J302" i="40"/>
  <c r="I303" i="40"/>
  <c r="J303" i="40"/>
  <c r="I304" i="40"/>
  <c r="J304" i="40"/>
  <c r="I307" i="40"/>
  <c r="J307" i="40"/>
  <c r="I308" i="40"/>
  <c r="J308" i="40"/>
  <c r="I309" i="40"/>
  <c r="J309" i="40"/>
  <c r="I310" i="40"/>
  <c r="J310" i="40"/>
  <c r="I311" i="40"/>
  <c r="J311" i="40"/>
  <c r="I312" i="40"/>
  <c r="J312" i="40"/>
  <c r="I313" i="40"/>
  <c r="J313" i="40"/>
  <c r="I314" i="40"/>
  <c r="J314" i="40"/>
  <c r="I315" i="40"/>
  <c r="J315" i="40"/>
  <c r="I316" i="40"/>
  <c r="J316" i="40"/>
  <c r="I317" i="40"/>
  <c r="J317" i="40"/>
  <c r="I319" i="40"/>
  <c r="J319" i="40"/>
  <c r="I320" i="40"/>
  <c r="J320" i="40"/>
  <c r="I321" i="40"/>
  <c r="J321" i="40"/>
  <c r="I322" i="40"/>
  <c r="J322" i="40"/>
  <c r="I323" i="40"/>
  <c r="J323" i="40"/>
  <c r="I324" i="40"/>
  <c r="J324" i="40"/>
  <c r="I325" i="40"/>
  <c r="J325" i="40"/>
  <c r="I326" i="40"/>
  <c r="J326" i="40"/>
  <c r="I327" i="40"/>
  <c r="J327" i="40"/>
  <c r="I328" i="40"/>
  <c r="J328" i="40"/>
  <c r="I329" i="40"/>
  <c r="J329" i="40"/>
  <c r="I330" i="40"/>
  <c r="J330" i="40"/>
  <c r="I331" i="40"/>
  <c r="J331" i="40"/>
  <c r="I332" i="40"/>
  <c r="J332" i="40"/>
  <c r="I333" i="40"/>
  <c r="J333" i="40"/>
  <c r="I334" i="40"/>
  <c r="J334" i="40"/>
  <c r="I335" i="40"/>
  <c r="J335" i="40"/>
  <c r="I336" i="40"/>
  <c r="J336" i="40"/>
  <c r="I337" i="40"/>
  <c r="J337" i="40"/>
  <c r="I338" i="40"/>
  <c r="J338" i="40"/>
  <c r="I339" i="40"/>
  <c r="J339" i="40"/>
  <c r="I340" i="40"/>
  <c r="J340" i="40"/>
  <c r="I342" i="40"/>
  <c r="J342" i="40"/>
  <c r="I343" i="40"/>
  <c r="J343" i="40"/>
  <c r="I344" i="40"/>
  <c r="J344" i="40"/>
  <c r="I345" i="40"/>
  <c r="J345" i="40"/>
  <c r="I346" i="40"/>
  <c r="J346" i="40"/>
  <c r="I347" i="40"/>
  <c r="J347" i="40"/>
  <c r="I348" i="40"/>
  <c r="J348" i="40"/>
  <c r="I349" i="40"/>
  <c r="J349" i="40"/>
  <c r="I350" i="40"/>
  <c r="J350" i="40"/>
  <c r="I352" i="40"/>
  <c r="J352" i="40"/>
  <c r="I353" i="40"/>
  <c r="J353" i="40"/>
  <c r="I354" i="40"/>
  <c r="J354" i="40"/>
  <c r="I355" i="40"/>
  <c r="J355" i="40"/>
  <c r="I356" i="40"/>
  <c r="J356" i="40"/>
  <c r="I357" i="40"/>
  <c r="J357" i="40"/>
  <c r="I359" i="40"/>
  <c r="J359" i="40"/>
  <c r="I360" i="40"/>
  <c r="J360" i="40"/>
  <c r="I361" i="40"/>
  <c r="J361" i="40"/>
  <c r="I362" i="40"/>
  <c r="J362" i="40"/>
  <c r="I363" i="40"/>
  <c r="J363" i="40"/>
  <c r="I364" i="40"/>
  <c r="J364" i="40"/>
  <c r="I367" i="40"/>
  <c r="J367" i="40"/>
  <c r="I368" i="40"/>
  <c r="J368" i="40"/>
  <c r="I369" i="40"/>
  <c r="J369" i="40"/>
  <c r="I370" i="40"/>
  <c r="J370" i="40"/>
  <c r="I371" i="40"/>
  <c r="J371" i="40"/>
  <c r="I372" i="40"/>
  <c r="J372" i="40"/>
  <c r="I373" i="40"/>
  <c r="J373" i="40"/>
  <c r="I374" i="40"/>
  <c r="J374" i="40"/>
  <c r="I375" i="40"/>
  <c r="J375" i="40"/>
  <c r="I376" i="40"/>
  <c r="J376" i="40"/>
  <c r="I377" i="40"/>
  <c r="J377" i="40"/>
  <c r="I378" i="40"/>
  <c r="J378" i="40"/>
  <c r="I379" i="40"/>
  <c r="J379" i="40"/>
  <c r="I380" i="40"/>
  <c r="J380" i="40"/>
  <c r="I381" i="40"/>
  <c r="J381" i="40"/>
  <c r="I382" i="40"/>
  <c r="J382" i="40"/>
  <c r="I383" i="40"/>
  <c r="J383" i="40"/>
  <c r="I384" i="40"/>
  <c r="J384" i="40"/>
  <c r="I385" i="40"/>
  <c r="J385" i="40"/>
  <c r="I386" i="40"/>
  <c r="J386" i="40"/>
  <c r="I387" i="40"/>
  <c r="J387" i="40"/>
  <c r="I388" i="40"/>
  <c r="J388" i="40"/>
  <c r="I389" i="40"/>
  <c r="J389" i="40"/>
  <c r="I390" i="40"/>
  <c r="J390" i="40"/>
  <c r="I391" i="40"/>
  <c r="J391" i="40"/>
  <c r="I392" i="40"/>
  <c r="J392" i="40"/>
  <c r="I393" i="40"/>
  <c r="J393" i="40"/>
  <c r="I394" i="40"/>
  <c r="J394" i="40"/>
  <c r="I396" i="40"/>
  <c r="J396" i="40"/>
  <c r="I397" i="40"/>
  <c r="J397" i="40"/>
  <c r="I398" i="40"/>
  <c r="J398" i="40"/>
  <c r="I399" i="40"/>
  <c r="J399" i="40"/>
  <c r="I400" i="40"/>
  <c r="J400" i="40"/>
  <c r="I401" i="40"/>
  <c r="J401" i="40"/>
  <c r="I402" i="40"/>
  <c r="J402" i="40"/>
  <c r="I403" i="40"/>
  <c r="J403" i="40"/>
  <c r="I404" i="40"/>
  <c r="J404" i="40"/>
  <c r="I405" i="40"/>
  <c r="J405" i="40"/>
  <c r="I406" i="40"/>
  <c r="J406" i="40"/>
  <c r="I407" i="40"/>
  <c r="J407" i="40"/>
  <c r="I408" i="40"/>
  <c r="J408" i="40"/>
  <c r="I409" i="40"/>
  <c r="J409" i="40"/>
  <c r="I410" i="40"/>
  <c r="J410" i="40"/>
  <c r="I411" i="40"/>
  <c r="J411" i="40"/>
  <c r="I412" i="40"/>
  <c r="J412" i="40"/>
  <c r="I413" i="40"/>
  <c r="J413" i="40"/>
  <c r="I414" i="40"/>
  <c r="J414" i="40"/>
  <c r="I415" i="40"/>
  <c r="J415" i="40"/>
  <c r="I416" i="40"/>
  <c r="J416" i="40"/>
  <c r="I417" i="40"/>
  <c r="J417" i="40"/>
  <c r="I418" i="40"/>
  <c r="J418" i="40"/>
  <c r="I419" i="40"/>
  <c r="J419" i="40"/>
  <c r="I420" i="40"/>
  <c r="J420" i="40"/>
  <c r="I421" i="40"/>
  <c r="J421" i="40"/>
  <c r="I422" i="40"/>
  <c r="J422" i="40"/>
  <c r="I423" i="40"/>
  <c r="J423" i="40"/>
  <c r="I424" i="40"/>
  <c r="J424" i="40"/>
  <c r="I425" i="40"/>
  <c r="J425" i="40"/>
  <c r="I426" i="40"/>
  <c r="J426" i="40"/>
  <c r="I427" i="40"/>
  <c r="J427" i="40"/>
  <c r="I428" i="40"/>
  <c r="J428" i="40"/>
  <c r="I429" i="40"/>
  <c r="J429" i="40"/>
  <c r="I430" i="40"/>
  <c r="J430" i="40"/>
  <c r="I431" i="40"/>
  <c r="J431" i="40"/>
  <c r="I432" i="40"/>
  <c r="J432" i="40"/>
  <c r="I433" i="40"/>
  <c r="J433" i="40"/>
  <c r="I434" i="40"/>
  <c r="J434" i="40"/>
  <c r="I435" i="40"/>
  <c r="J435" i="40"/>
  <c r="I436" i="40"/>
  <c r="J436" i="40"/>
  <c r="I437" i="40"/>
  <c r="J437" i="40"/>
  <c r="I438" i="40"/>
  <c r="J438" i="40"/>
  <c r="I439" i="40"/>
  <c r="J439" i="40"/>
  <c r="I440" i="40"/>
  <c r="J440" i="40"/>
  <c r="I441" i="40"/>
  <c r="J441" i="40"/>
  <c r="I443" i="40"/>
  <c r="J443" i="40"/>
  <c r="I444" i="40"/>
  <c r="J444" i="40"/>
  <c r="I445" i="40"/>
  <c r="J445" i="40"/>
  <c r="I446" i="40"/>
  <c r="J446" i="40"/>
  <c r="I447" i="40"/>
  <c r="J447" i="40"/>
  <c r="I448" i="40"/>
  <c r="J448" i="40"/>
  <c r="I449" i="40"/>
  <c r="J449" i="40"/>
  <c r="I450" i="40"/>
  <c r="J450" i="40"/>
  <c r="I451" i="40"/>
  <c r="J451" i="40"/>
  <c r="I452" i="40"/>
  <c r="J452" i="40"/>
  <c r="I453" i="40"/>
  <c r="J453" i="40"/>
  <c r="I454" i="40"/>
  <c r="J454" i="40"/>
  <c r="I455" i="40"/>
  <c r="J455" i="40"/>
  <c r="I456" i="40"/>
  <c r="J456" i="40"/>
  <c r="I457" i="40"/>
  <c r="J457" i="40"/>
  <c r="I458" i="40"/>
  <c r="J458" i="40"/>
  <c r="I459" i="40"/>
  <c r="J459" i="40"/>
  <c r="I460" i="40"/>
  <c r="J460" i="40"/>
  <c r="I461" i="40"/>
  <c r="J461" i="40"/>
  <c r="I462" i="40"/>
  <c r="J462" i="40"/>
  <c r="I463" i="40"/>
  <c r="J463" i="40"/>
  <c r="I464" i="40"/>
  <c r="J464" i="40"/>
  <c r="I465" i="40"/>
  <c r="J465" i="40"/>
  <c r="I466" i="40"/>
  <c r="J466" i="40"/>
  <c r="I467" i="40"/>
  <c r="J467" i="40"/>
  <c r="I469" i="40"/>
  <c r="J469" i="40"/>
  <c r="I470" i="40"/>
  <c r="J470" i="40"/>
  <c r="I471" i="40"/>
  <c r="J471" i="40"/>
  <c r="I472" i="40"/>
  <c r="J472" i="40"/>
  <c r="I473" i="40"/>
  <c r="J473" i="40"/>
  <c r="I474" i="40"/>
  <c r="J474" i="40"/>
  <c r="I475" i="40"/>
  <c r="J475" i="40"/>
  <c r="I476" i="40"/>
  <c r="J476" i="40"/>
  <c r="I477" i="40"/>
  <c r="J477" i="40"/>
  <c r="I478" i="40"/>
  <c r="J478" i="40"/>
  <c r="I479" i="40"/>
  <c r="J479" i="40"/>
  <c r="I481" i="40"/>
  <c r="J481" i="40"/>
  <c r="I482" i="40"/>
  <c r="J482" i="40"/>
  <c r="I483" i="40"/>
  <c r="J483" i="40"/>
  <c r="I488" i="40"/>
  <c r="J488" i="40"/>
  <c r="I489" i="40"/>
  <c r="J489" i="40"/>
  <c r="I490" i="40"/>
  <c r="J490" i="40"/>
  <c r="I491" i="40"/>
  <c r="J491" i="40"/>
  <c r="I492" i="40"/>
  <c r="J492" i="40"/>
  <c r="I493" i="40"/>
  <c r="J493" i="40"/>
  <c r="I495" i="40"/>
  <c r="J495" i="40"/>
  <c r="I496" i="40"/>
  <c r="J496" i="40"/>
  <c r="I497" i="40"/>
  <c r="J497" i="40"/>
  <c r="I498" i="40"/>
  <c r="J498" i="40"/>
  <c r="I499" i="40"/>
  <c r="J499" i="40"/>
  <c r="I500" i="40"/>
  <c r="J500" i="40"/>
  <c r="I501" i="40"/>
  <c r="J501" i="40"/>
  <c r="I502" i="40"/>
  <c r="J502" i="40"/>
  <c r="I503" i="40"/>
  <c r="J503" i="40"/>
  <c r="I505" i="40"/>
  <c r="J505" i="40"/>
  <c r="I506" i="40"/>
  <c r="J506" i="40"/>
  <c r="I507" i="40"/>
  <c r="J507" i="40"/>
  <c r="I508" i="40"/>
  <c r="J508" i="40"/>
  <c r="I509" i="40"/>
  <c r="J509" i="40"/>
  <c r="I510" i="40"/>
  <c r="J510" i="40"/>
  <c r="I511" i="40"/>
  <c r="J511" i="40"/>
  <c r="I512" i="40"/>
  <c r="J512" i="40"/>
  <c r="I513" i="40"/>
  <c r="J513" i="40"/>
  <c r="I514" i="40"/>
  <c r="J514" i="40"/>
  <c r="I515" i="40"/>
  <c r="J515" i="40"/>
  <c r="I517" i="40"/>
  <c r="J517" i="40"/>
  <c r="I518" i="40"/>
  <c r="J518" i="40"/>
  <c r="I519" i="40"/>
  <c r="J519" i="40"/>
  <c r="I520" i="40"/>
  <c r="J520" i="40"/>
  <c r="I521" i="40"/>
  <c r="J521" i="40"/>
  <c r="I524" i="40"/>
  <c r="J524" i="40"/>
  <c r="I525" i="40"/>
  <c r="J525" i="40"/>
  <c r="I526" i="40"/>
  <c r="J526" i="40"/>
  <c r="I527" i="40"/>
  <c r="J527" i="40"/>
  <c r="I528" i="40"/>
  <c r="J528" i="40"/>
  <c r="I529" i="40"/>
  <c r="J529" i="40"/>
  <c r="I530" i="40"/>
  <c r="J530" i="40"/>
  <c r="I531" i="40"/>
  <c r="J531" i="40"/>
  <c r="I532" i="40"/>
  <c r="J532" i="40"/>
  <c r="I533" i="40"/>
  <c r="J533" i="40"/>
  <c r="I534" i="40"/>
  <c r="J534" i="40"/>
  <c r="I535" i="40"/>
  <c r="J535" i="40"/>
  <c r="I536" i="40"/>
  <c r="J536" i="40"/>
  <c r="I537" i="40"/>
  <c r="J537" i="40"/>
  <c r="I538" i="40"/>
  <c r="J538" i="40"/>
  <c r="I539" i="40"/>
  <c r="J539" i="40"/>
  <c r="I540" i="40"/>
  <c r="J540" i="40"/>
  <c r="I541" i="40"/>
  <c r="J541" i="40"/>
  <c r="I543" i="40"/>
  <c r="J543" i="40"/>
  <c r="I544" i="40"/>
  <c r="J544" i="40"/>
  <c r="I545" i="40"/>
  <c r="J545" i="40"/>
  <c r="I546" i="40"/>
  <c r="J546" i="40"/>
  <c r="I547" i="40"/>
  <c r="J547" i="40"/>
  <c r="I548" i="40"/>
  <c r="J548" i="40"/>
  <c r="I549" i="40"/>
  <c r="J549" i="40"/>
  <c r="I550" i="40"/>
  <c r="J550" i="40"/>
  <c r="I551" i="40"/>
  <c r="J551" i="40"/>
  <c r="I552" i="40"/>
  <c r="J552" i="40"/>
  <c r="I553" i="40"/>
  <c r="J553" i="40"/>
  <c r="I554" i="40"/>
  <c r="J554" i="40"/>
  <c r="I555" i="40"/>
  <c r="J555" i="40"/>
  <c r="I556" i="40"/>
  <c r="J556" i="40"/>
  <c r="I557" i="40"/>
  <c r="J557" i="40"/>
  <c r="I558" i="40"/>
  <c r="J558" i="40"/>
  <c r="I559" i="40"/>
  <c r="J559" i="40"/>
  <c r="I560" i="40"/>
  <c r="J560" i="40"/>
  <c r="I561" i="40"/>
  <c r="J561" i="40"/>
  <c r="I562" i="40"/>
  <c r="J562" i="40"/>
  <c r="I563" i="40"/>
  <c r="J563" i="40"/>
  <c r="I564" i="40"/>
  <c r="J564" i="40"/>
  <c r="I565" i="40"/>
  <c r="J565" i="40"/>
  <c r="I566" i="40"/>
  <c r="J566" i="40"/>
  <c r="I567" i="40"/>
  <c r="J567" i="40"/>
  <c r="I568" i="40"/>
  <c r="J568" i="40"/>
  <c r="I569" i="40"/>
  <c r="J569" i="40"/>
  <c r="I570" i="40"/>
  <c r="J570" i="40"/>
  <c r="I571" i="40"/>
  <c r="J571" i="40"/>
  <c r="I572" i="40"/>
  <c r="J572" i="40"/>
  <c r="I573" i="40"/>
  <c r="J573" i="40"/>
  <c r="I574" i="40"/>
  <c r="J574" i="40"/>
  <c r="I575" i="40"/>
  <c r="J575" i="40"/>
  <c r="I576" i="40"/>
  <c r="J576" i="40"/>
  <c r="I577" i="40"/>
  <c r="J577" i="40"/>
  <c r="I578" i="40"/>
  <c r="J578" i="40"/>
  <c r="J250" i="40"/>
  <c r="I250" i="40"/>
  <c r="J249" i="40"/>
  <c r="I249" i="40"/>
  <c r="J248" i="40"/>
  <c r="I248" i="40"/>
  <c r="J247" i="40"/>
  <c r="I247" i="40"/>
  <c r="J246" i="40"/>
  <c r="I246" i="40"/>
  <c r="J245" i="40"/>
  <c r="I245" i="40"/>
  <c r="J244" i="40"/>
  <c r="I244" i="40"/>
  <c r="J243" i="40"/>
  <c r="I243" i="40"/>
  <c r="J242" i="40"/>
  <c r="I242" i="40"/>
  <c r="J241" i="40"/>
  <c r="I241" i="40"/>
  <c r="J240" i="40"/>
  <c r="I240" i="40"/>
  <c r="J239" i="40"/>
  <c r="I239" i="40"/>
  <c r="J236" i="40"/>
  <c r="I236" i="40"/>
  <c r="J235" i="40"/>
  <c r="I235" i="40"/>
  <c r="J234" i="40"/>
  <c r="I234" i="40"/>
  <c r="J232" i="40"/>
  <c r="I232" i="40"/>
  <c r="J231" i="40"/>
  <c r="I231" i="40"/>
  <c r="J230" i="40"/>
  <c r="I230" i="40"/>
  <c r="J229" i="40"/>
  <c r="I229" i="40"/>
  <c r="J228" i="40"/>
  <c r="I228" i="40"/>
  <c r="J227" i="40"/>
  <c r="I227" i="40"/>
  <c r="J226" i="40"/>
  <c r="I226" i="40"/>
  <c r="J225" i="40"/>
  <c r="I225" i="40"/>
  <c r="J223" i="40"/>
  <c r="I223" i="40"/>
  <c r="J222" i="40"/>
  <c r="I222" i="40"/>
  <c r="J219" i="40"/>
  <c r="I219" i="40"/>
  <c r="J218" i="40"/>
  <c r="I218" i="40"/>
  <c r="J217" i="40"/>
  <c r="I217" i="40"/>
  <c r="J216" i="40"/>
  <c r="I216" i="40"/>
  <c r="J215" i="40"/>
  <c r="I215" i="40"/>
  <c r="J214" i="40"/>
  <c r="I214" i="40"/>
  <c r="J213" i="40"/>
  <c r="I213" i="40"/>
  <c r="J212" i="40"/>
  <c r="I212" i="40"/>
  <c r="J211" i="40"/>
  <c r="I211" i="40"/>
  <c r="J210" i="40"/>
  <c r="I210" i="40"/>
  <c r="J209" i="40"/>
  <c r="I209" i="40"/>
  <c r="J208" i="40"/>
  <c r="I208" i="40"/>
  <c r="J207" i="40"/>
  <c r="I207" i="40"/>
  <c r="J206" i="40"/>
  <c r="I206" i="40"/>
  <c r="J204" i="40"/>
  <c r="I204" i="40"/>
  <c r="J203" i="40"/>
  <c r="I203" i="40"/>
  <c r="J202" i="40"/>
  <c r="I202" i="40"/>
  <c r="J201" i="40"/>
  <c r="I201" i="40"/>
  <c r="J200" i="40"/>
  <c r="I200" i="40"/>
  <c r="J199" i="40"/>
  <c r="I199" i="40"/>
  <c r="J198" i="40"/>
  <c r="I198" i="40"/>
  <c r="J197" i="40"/>
  <c r="I197" i="40"/>
  <c r="J196" i="40"/>
  <c r="I196" i="40"/>
  <c r="J195" i="40"/>
  <c r="I195" i="40"/>
  <c r="J194" i="40"/>
  <c r="I194" i="40"/>
  <c r="J193" i="40"/>
  <c r="I193" i="40"/>
  <c r="J192" i="40"/>
  <c r="I192" i="40"/>
  <c r="J191" i="40"/>
  <c r="I191" i="40"/>
  <c r="J190" i="40"/>
  <c r="I190" i="40"/>
  <c r="J189" i="40"/>
  <c r="I189" i="40"/>
  <c r="J188" i="40"/>
  <c r="I188" i="40"/>
  <c r="J187" i="40"/>
  <c r="I187" i="40"/>
  <c r="J186" i="40"/>
  <c r="I186" i="40"/>
  <c r="J185" i="40"/>
  <c r="I185" i="40"/>
  <c r="J184" i="40"/>
  <c r="I184" i="40"/>
  <c r="J183" i="40"/>
  <c r="I183" i="40"/>
  <c r="J182" i="40"/>
  <c r="I182" i="40"/>
  <c r="J181" i="40"/>
  <c r="I181" i="40"/>
  <c r="J179" i="40"/>
  <c r="I179" i="40"/>
  <c r="J178" i="40"/>
  <c r="I178" i="40"/>
  <c r="J176" i="40"/>
  <c r="I176" i="40"/>
  <c r="J175" i="40"/>
  <c r="I175" i="40"/>
  <c r="J174" i="40"/>
  <c r="I174" i="40"/>
  <c r="J172" i="40"/>
  <c r="I172" i="40"/>
  <c r="J171" i="40"/>
  <c r="I171" i="40"/>
  <c r="J170" i="40"/>
  <c r="I170" i="40"/>
  <c r="J168" i="40"/>
  <c r="I168" i="40"/>
  <c r="J167" i="40"/>
  <c r="I167" i="40"/>
  <c r="J166" i="40"/>
  <c r="I166" i="40"/>
  <c r="J165" i="40"/>
  <c r="I165" i="40"/>
  <c r="J164" i="40"/>
  <c r="I164" i="40"/>
  <c r="J163" i="40"/>
  <c r="I163" i="40"/>
  <c r="J162" i="40"/>
  <c r="I162" i="40"/>
  <c r="J161" i="40"/>
  <c r="I161" i="40"/>
  <c r="J159" i="40"/>
  <c r="I159" i="40"/>
  <c r="J158" i="40"/>
  <c r="I158" i="40"/>
  <c r="J157" i="40"/>
  <c r="I157" i="40"/>
  <c r="J156" i="40"/>
  <c r="I156" i="40"/>
  <c r="J155" i="40"/>
  <c r="I155" i="40"/>
  <c r="J153" i="40"/>
  <c r="I153" i="40"/>
  <c r="J152" i="40"/>
  <c r="I152" i="40"/>
  <c r="J151" i="40"/>
  <c r="I151" i="40"/>
  <c r="J150" i="40"/>
  <c r="I150" i="40"/>
  <c r="J148" i="40"/>
  <c r="I148" i="40"/>
  <c r="J147" i="40"/>
  <c r="I147" i="40"/>
  <c r="J146" i="40"/>
  <c r="I146" i="40"/>
  <c r="J145" i="40"/>
  <c r="I145" i="40"/>
  <c r="J142" i="40"/>
  <c r="I142" i="40"/>
  <c r="J141" i="40"/>
  <c r="I141" i="40"/>
  <c r="J140" i="40"/>
  <c r="I140" i="40"/>
  <c r="J139" i="40"/>
  <c r="I139" i="40"/>
  <c r="J138" i="40"/>
  <c r="I138" i="40"/>
  <c r="J128" i="40"/>
  <c r="I128" i="40"/>
  <c r="J127" i="40"/>
  <c r="I127" i="40"/>
  <c r="J126" i="40"/>
  <c r="I126" i="40"/>
  <c r="J125" i="40"/>
  <c r="I125" i="40"/>
  <c r="J123" i="40"/>
  <c r="I123" i="40"/>
  <c r="J122" i="40"/>
  <c r="I122" i="40"/>
  <c r="J119" i="40"/>
  <c r="I119" i="40"/>
  <c r="J118" i="40"/>
  <c r="I118" i="40"/>
  <c r="J117" i="40"/>
  <c r="I117" i="40"/>
  <c r="J116" i="40"/>
  <c r="I116" i="40"/>
  <c r="J115" i="40"/>
  <c r="I115" i="40"/>
  <c r="J114" i="40"/>
  <c r="I114" i="40"/>
  <c r="J113" i="40"/>
  <c r="I113" i="40"/>
  <c r="J112" i="40"/>
  <c r="I112" i="40"/>
  <c r="J111" i="40"/>
  <c r="I111" i="40"/>
  <c r="J109" i="40"/>
  <c r="I109" i="40"/>
  <c r="J108" i="40"/>
  <c r="I108" i="40"/>
  <c r="J107" i="40"/>
  <c r="I107" i="40"/>
  <c r="J106" i="40"/>
  <c r="I106" i="40"/>
  <c r="J105" i="40"/>
  <c r="I105" i="40"/>
  <c r="J104" i="40"/>
  <c r="I104" i="40"/>
  <c r="J103" i="40"/>
  <c r="I103" i="40"/>
  <c r="J102" i="40"/>
  <c r="I102" i="40"/>
  <c r="J101" i="40"/>
  <c r="I101" i="40"/>
  <c r="J100" i="40"/>
  <c r="I100" i="40"/>
  <c r="J99" i="40"/>
  <c r="I99" i="40"/>
  <c r="J97" i="40"/>
  <c r="I97" i="40"/>
  <c r="J96" i="40"/>
  <c r="I96" i="40"/>
  <c r="J95" i="40"/>
  <c r="I95" i="40"/>
  <c r="J94" i="40"/>
  <c r="I94" i="40"/>
  <c r="J93" i="40"/>
  <c r="I93" i="40"/>
  <c r="J92" i="40"/>
  <c r="I92" i="40"/>
  <c r="J91" i="40"/>
  <c r="I91" i="40"/>
  <c r="J90" i="40"/>
  <c r="I90" i="40"/>
  <c r="J89" i="40"/>
  <c r="I89" i="40"/>
  <c r="J88" i="40"/>
  <c r="I88" i="40"/>
  <c r="J87" i="40"/>
  <c r="I87" i="40"/>
  <c r="J85" i="40"/>
  <c r="I85" i="40"/>
  <c r="J84" i="40"/>
  <c r="I84" i="40"/>
  <c r="J83" i="40"/>
  <c r="I83" i="40"/>
  <c r="J82" i="40"/>
  <c r="I82" i="40"/>
  <c r="J81" i="40"/>
  <c r="I81" i="40"/>
  <c r="J80" i="40"/>
  <c r="I80" i="40"/>
  <c r="J79" i="40"/>
  <c r="I79" i="40"/>
  <c r="J78" i="40"/>
  <c r="I78" i="40"/>
  <c r="J77" i="40"/>
  <c r="I77" i="40"/>
  <c r="J75" i="40"/>
  <c r="I75" i="40"/>
  <c r="J74" i="40"/>
  <c r="I74" i="40"/>
  <c r="J73" i="40"/>
  <c r="I73" i="40"/>
  <c r="J72" i="40"/>
  <c r="I72" i="40"/>
  <c r="J71" i="40"/>
  <c r="I71" i="40"/>
  <c r="J70" i="40"/>
  <c r="I70" i="40"/>
  <c r="J69" i="40"/>
  <c r="I69" i="40"/>
  <c r="J68" i="40"/>
  <c r="I68" i="40"/>
  <c r="J67" i="40"/>
  <c r="I67" i="40"/>
  <c r="J66" i="40"/>
  <c r="I66" i="40"/>
  <c r="J65" i="40"/>
  <c r="I65" i="40"/>
  <c r="J64" i="40"/>
  <c r="I64" i="40"/>
  <c r="J63" i="40"/>
  <c r="I63" i="40"/>
  <c r="J61" i="40"/>
  <c r="I61" i="40"/>
  <c r="J60" i="40"/>
  <c r="I60" i="40"/>
  <c r="J59" i="40"/>
  <c r="I59" i="40"/>
  <c r="J58" i="40"/>
  <c r="I58" i="40"/>
  <c r="J57" i="40"/>
  <c r="I57" i="40"/>
  <c r="J55" i="40"/>
  <c r="I55" i="40"/>
  <c r="J54" i="40"/>
  <c r="I54" i="40"/>
  <c r="J52" i="40"/>
  <c r="I52" i="40"/>
  <c r="J51" i="40"/>
  <c r="I51" i="40"/>
  <c r="J50" i="40"/>
  <c r="I50" i="40"/>
  <c r="J49" i="40"/>
  <c r="I49" i="40"/>
  <c r="J47" i="40"/>
  <c r="I47" i="40"/>
  <c r="J46" i="40"/>
  <c r="I46" i="40"/>
  <c r="J45" i="40"/>
  <c r="I45" i="40"/>
  <c r="J44" i="40"/>
  <c r="I44" i="40"/>
  <c r="J43" i="40"/>
  <c r="I43" i="40"/>
  <c r="J42" i="40"/>
  <c r="I42" i="40"/>
  <c r="J41" i="40"/>
  <c r="I41" i="40"/>
  <c r="J39" i="40"/>
  <c r="I39" i="40"/>
  <c r="J38" i="40"/>
  <c r="I38" i="40"/>
  <c r="J37" i="40"/>
  <c r="I37" i="40"/>
  <c r="J35" i="40"/>
  <c r="I35" i="40"/>
  <c r="J34" i="40"/>
  <c r="I34" i="40"/>
  <c r="J33" i="40"/>
  <c r="I33" i="40"/>
  <c r="J32" i="40"/>
  <c r="I32" i="40"/>
  <c r="J31" i="40"/>
  <c r="I31" i="40"/>
  <c r="J30" i="40"/>
  <c r="I30" i="40"/>
  <c r="J29" i="40"/>
  <c r="I29" i="40"/>
  <c r="J28" i="40"/>
  <c r="I28" i="40"/>
  <c r="J27" i="40"/>
  <c r="I27" i="40"/>
  <c r="J26" i="40"/>
  <c r="I26" i="40"/>
  <c r="J24" i="40"/>
  <c r="I24" i="40"/>
  <c r="J23" i="40"/>
  <c r="I23" i="40"/>
  <c r="J22" i="40"/>
  <c r="I22" i="40"/>
  <c r="J21" i="40"/>
  <c r="I21" i="40"/>
  <c r="J20" i="40"/>
  <c r="I20" i="40"/>
  <c r="J19" i="40"/>
  <c r="I19" i="40"/>
  <c r="H19" i="40"/>
  <c r="I46" i="6"/>
  <c r="J18" i="40"/>
  <c r="I18" i="40"/>
  <c r="H18" i="40"/>
  <c r="H46" i="6"/>
  <c r="J17" i="40"/>
  <c r="I17" i="40"/>
  <c r="H17" i="40"/>
  <c r="G46" i="6"/>
  <c r="J16" i="40"/>
  <c r="I16" i="40"/>
  <c r="H16" i="40"/>
  <c r="F46" i="6"/>
  <c r="J15" i="40"/>
  <c r="I15" i="40"/>
  <c r="H15" i="40"/>
  <c r="I39" i="6"/>
  <c r="J14" i="40"/>
  <c r="I14" i="40"/>
  <c r="H14" i="40"/>
  <c r="H39" i="6"/>
  <c r="J13" i="40"/>
  <c r="I13" i="40"/>
  <c r="H13" i="40"/>
  <c r="G39" i="6"/>
  <c r="J12" i="40"/>
  <c r="I12" i="40"/>
  <c r="H12" i="40"/>
  <c r="F39" i="6"/>
  <c r="J11" i="40"/>
  <c r="I11" i="40"/>
  <c r="H11" i="40"/>
  <c r="I32" i="6"/>
  <c r="J10" i="40"/>
  <c r="I10" i="40"/>
  <c r="H10" i="40"/>
  <c r="H32" i="6"/>
  <c r="J9" i="40"/>
  <c r="I9" i="40"/>
  <c r="H9" i="40"/>
  <c r="G32" i="6"/>
  <c r="J8" i="40"/>
  <c r="I8" i="40"/>
  <c r="I7" i="40"/>
  <c r="J6" i="40"/>
  <c r="I6" i="40"/>
  <c r="J5" i="40"/>
  <c r="I5" i="40"/>
  <c r="B5" i="40"/>
  <c r="J4" i="40"/>
  <c r="I4" i="40"/>
  <c r="I26" i="6"/>
  <c r="L7" i="2"/>
  <c r="K1174" i="40"/>
  <c r="F25" i="6"/>
  <c r="E19" i="6"/>
  <c r="K8" i="39"/>
  <c r="K117" i="39"/>
  <c r="E26" i="6"/>
  <c r="E18" i="6"/>
  <c r="K238" i="40"/>
  <c r="K106" i="39"/>
  <c r="K110" i="39"/>
  <c r="K113" i="39"/>
  <c r="K107" i="39"/>
  <c r="K105" i="39"/>
  <c r="K101" i="39"/>
  <c r="K109" i="39"/>
  <c r="K116" i="39"/>
  <c r="K114" i="39"/>
  <c r="K104" i="39"/>
  <c r="K115" i="39"/>
  <c r="K103" i="39"/>
  <c r="K111" i="39"/>
  <c r="K102" i="39"/>
  <c r="K703" i="40"/>
  <c r="K1181" i="40"/>
  <c r="K1146" i="40"/>
  <c r="K1143" i="40"/>
  <c r="K1145" i="40"/>
  <c r="K1148" i="40"/>
  <c r="K1152" i="40"/>
  <c r="K1162" i="40"/>
  <c r="K1164" i="40"/>
  <c r="K1166" i="40"/>
  <c r="K1170" i="40"/>
  <c r="K1140" i="40"/>
  <c r="K522" i="40"/>
  <c r="K1165" i="40"/>
  <c r="K1137" i="40"/>
  <c r="K1139" i="40"/>
  <c r="K1134" i="40"/>
  <c r="K1182" i="40"/>
  <c r="K220" i="40"/>
  <c r="K1173" i="40"/>
  <c r="K1177" i="40"/>
  <c r="K1176" i="40"/>
  <c r="K1149" i="40"/>
  <c r="K1151" i="40"/>
  <c r="K1153" i="40"/>
  <c r="K1155" i="40"/>
  <c r="K1157" i="40"/>
  <c r="K1159" i="40"/>
  <c r="K1161" i="40"/>
  <c r="K1163" i="40"/>
  <c r="K1167" i="40"/>
  <c r="K1178" i="40"/>
  <c r="K1179" i="40"/>
  <c r="K1138" i="40"/>
  <c r="K1154" i="40"/>
  <c r="K1156" i="40"/>
  <c r="K1136" i="40"/>
  <c r="K1142" i="40"/>
  <c r="K1144" i="40"/>
  <c r="K1150" i="40"/>
  <c r="K1158" i="40"/>
  <c r="K1168" i="40"/>
  <c r="K1172" i="40"/>
  <c r="K1180" i="40"/>
  <c r="K1132" i="40"/>
  <c r="K1160" i="40"/>
  <c r="K1141" i="40"/>
  <c r="K1171" i="40"/>
  <c r="K1183" i="40"/>
  <c r="K1052" i="40"/>
  <c r="K733" i="40"/>
  <c r="K1066" i="40"/>
  <c r="K456" i="40"/>
  <c r="K574" i="40"/>
  <c r="K563" i="40"/>
  <c r="K379" i="40"/>
  <c r="K327" i="40"/>
  <c r="K726" i="40"/>
  <c r="K858" i="40"/>
  <c r="K881" i="40"/>
  <c r="K883" i="40"/>
  <c r="K717" i="40"/>
  <c r="K837" i="40"/>
  <c r="K437" i="40"/>
  <c r="K433" i="40"/>
  <c r="K431" i="40"/>
  <c r="K421" i="40"/>
  <c r="K584" i="40"/>
  <c r="K618" i="40"/>
  <c r="K622" i="40"/>
  <c r="K686" i="40"/>
  <c r="K778" i="40"/>
  <c r="K780" i="40"/>
  <c r="K786" i="40"/>
  <c r="K788" i="40"/>
  <c r="K792" i="40"/>
  <c r="K800" i="40"/>
  <c r="K804" i="40"/>
  <c r="K806" i="40"/>
  <c r="K808" i="40"/>
  <c r="K812" i="40"/>
  <c r="K838" i="40"/>
  <c r="K898" i="40"/>
  <c r="K971" i="40"/>
  <c r="K991" i="40"/>
  <c r="K993" i="40"/>
  <c r="K995" i="40"/>
  <c r="K999" i="40"/>
  <c r="K1059" i="40"/>
  <c r="K1061" i="40"/>
  <c r="K1065" i="40"/>
  <c r="K1080" i="40"/>
  <c r="K1086" i="40"/>
  <c r="K1093" i="40"/>
  <c r="K1105" i="40"/>
  <c r="K564" i="40"/>
  <c r="K820" i="40"/>
  <c r="K873" i="40"/>
  <c r="K323" i="40"/>
  <c r="K583" i="40"/>
  <c r="K594" i="40"/>
  <c r="K687" i="40"/>
  <c r="K713" i="40"/>
  <c r="K740" i="40"/>
  <c r="K742" i="40"/>
  <c r="K763" i="40"/>
  <c r="K771" i="40"/>
  <c r="K797" i="40"/>
  <c r="K850" i="40"/>
  <c r="K893" i="40"/>
  <c r="K948" i="40"/>
  <c r="K950" i="40"/>
  <c r="K970" i="40"/>
  <c r="K972" i="40"/>
  <c r="K1000" i="40"/>
  <c r="K1044" i="40"/>
  <c r="K1048" i="40"/>
  <c r="K1079" i="40"/>
  <c r="K1087" i="40"/>
  <c r="K1089" i="40"/>
  <c r="K1091" i="40"/>
  <c r="K451" i="40"/>
  <c r="K332" i="40"/>
  <c r="K855" i="40"/>
  <c r="K541" i="40"/>
  <c r="K529" i="40"/>
  <c r="K527" i="40"/>
  <c r="K525" i="40"/>
  <c r="K513" i="40"/>
  <c r="K489" i="40"/>
  <c r="K483" i="40"/>
  <c r="K481" i="40"/>
  <c r="K467" i="40"/>
  <c r="K414" i="40"/>
  <c r="K328" i="40"/>
  <c r="K326" i="40"/>
  <c r="K320" i="40"/>
  <c r="K315" i="40"/>
  <c r="K284" i="40"/>
  <c r="K280" i="40"/>
  <c r="K252" i="40"/>
  <c r="K597" i="40"/>
  <c r="K601" i="40"/>
  <c r="K656" i="40"/>
  <c r="K658" i="40"/>
  <c r="K664" i="40"/>
  <c r="K668" i="40"/>
  <c r="K675" i="40"/>
  <c r="K691" i="40"/>
  <c r="K693" i="40"/>
  <c r="K764" i="40"/>
  <c r="K832" i="40"/>
  <c r="K841" i="40"/>
  <c r="K843" i="40"/>
  <c r="K927" i="40"/>
  <c r="K1016" i="40"/>
  <c r="K1041" i="40"/>
  <c r="K1054" i="40"/>
  <c r="K1058" i="40"/>
  <c r="K1077" i="40"/>
  <c r="K496" i="40"/>
  <c r="K492" i="40"/>
  <c r="K419" i="40"/>
  <c r="K403" i="40"/>
  <c r="K396" i="40"/>
  <c r="K393" i="40"/>
  <c r="K382" i="40"/>
  <c r="K380" i="40"/>
  <c r="K378" i="40"/>
  <c r="K367" i="40"/>
  <c r="K361" i="40"/>
  <c r="K348" i="40"/>
  <c r="K300" i="40"/>
  <c r="K275" i="40"/>
  <c r="K613" i="40"/>
  <c r="K617" i="40"/>
  <c r="K635" i="40"/>
  <c r="K637" i="40"/>
  <c r="K641" i="40"/>
  <c r="K645" i="40"/>
  <c r="K695" i="40"/>
  <c r="K710" i="40"/>
  <c r="K716" i="40"/>
  <c r="K729" i="40"/>
  <c r="K735" i="40"/>
  <c r="K805" i="40"/>
  <c r="K813" i="40"/>
  <c r="K819" i="40"/>
  <c r="K823" i="40"/>
  <c r="K831" i="40"/>
  <c r="K892" i="40"/>
  <c r="K901" i="40"/>
  <c r="K907" i="40"/>
  <c r="K911" i="40"/>
  <c r="K928" i="40"/>
  <c r="K954" i="40"/>
  <c r="K956" i="40"/>
  <c r="K980" i="40"/>
  <c r="K1002" i="40"/>
  <c r="K1006" i="40"/>
  <c r="K1010" i="40"/>
  <c r="K1031" i="40"/>
  <c r="K1106" i="40"/>
  <c r="K1118" i="40"/>
  <c r="K1120" i="40"/>
  <c r="K1122" i="40"/>
  <c r="K6" i="40"/>
  <c r="K227" i="40"/>
  <c r="K229" i="40"/>
  <c r="K234" i="40"/>
  <c r="K243" i="40"/>
  <c r="K569" i="40"/>
  <c r="K567" i="40"/>
  <c r="K565" i="40"/>
  <c r="K555" i="40"/>
  <c r="K549" i="40"/>
  <c r="K521" i="40"/>
  <c r="K514" i="40"/>
  <c r="K512" i="40"/>
  <c r="K510" i="40"/>
  <c r="K508" i="40"/>
  <c r="K490" i="40"/>
  <c r="K488" i="40"/>
  <c r="K477" i="40"/>
  <c r="K473" i="40"/>
  <c r="K466" i="40"/>
  <c r="K448" i="40"/>
  <c r="K402" i="40"/>
  <c r="K392" i="40"/>
  <c r="K388" i="40"/>
  <c r="K386" i="40"/>
  <c r="K370" i="40"/>
  <c r="K360" i="40"/>
  <c r="K357" i="40"/>
  <c r="K336" i="40"/>
  <c r="K319" i="40"/>
  <c r="K314" i="40"/>
  <c r="K310" i="40"/>
  <c r="K308" i="40"/>
  <c r="K292" i="40"/>
  <c r="K287" i="40"/>
  <c r="K283" i="40"/>
  <c r="K281" i="40"/>
  <c r="K267" i="40"/>
  <c r="K263" i="40"/>
  <c r="K251" i="40"/>
  <c r="K590" i="40"/>
  <c r="K592" i="40"/>
  <c r="K616" i="40"/>
  <c r="K632" i="40"/>
  <c r="K644" i="40"/>
  <c r="K665" i="40"/>
  <c r="K671" i="40"/>
  <c r="K690" i="40"/>
  <c r="K724" i="40"/>
  <c r="K793" i="40"/>
  <c r="K803" i="40"/>
  <c r="K842" i="40"/>
  <c r="K862" i="40"/>
  <c r="K878" i="40"/>
  <c r="K912" i="40"/>
  <c r="K914" i="40"/>
  <c r="K916" i="40"/>
  <c r="K918" i="40"/>
  <c r="K920" i="40"/>
  <c r="K922" i="40"/>
  <c r="K926" i="40"/>
  <c r="K947" i="40"/>
  <c r="K957" i="40"/>
  <c r="K959" i="40"/>
  <c r="K961" i="40"/>
  <c r="K963" i="40"/>
  <c r="K979" i="40"/>
  <c r="K981" i="40"/>
  <c r="K1076" i="40"/>
  <c r="K1078" i="40"/>
  <c r="K1119" i="40"/>
  <c r="K570" i="40"/>
  <c r="K543" i="40"/>
  <c r="K493" i="40"/>
  <c r="K455" i="40"/>
  <c r="K445" i="40"/>
  <c r="K443" i="40"/>
  <c r="K405" i="40"/>
  <c r="K385" i="40"/>
  <c r="K335" i="40"/>
  <c r="K331" i="40"/>
  <c r="K329" i="40"/>
  <c r="K293" i="40"/>
  <c r="K268" i="40"/>
  <c r="K585" i="40"/>
  <c r="K598" i="40"/>
  <c r="K646" i="40"/>
  <c r="K650" i="40"/>
  <c r="K694" i="40"/>
  <c r="K723" i="40"/>
  <c r="K755" i="40"/>
  <c r="K772" i="40"/>
  <c r="K809" i="40"/>
  <c r="K872" i="40"/>
  <c r="K941" i="40"/>
  <c r="K965" i="40"/>
  <c r="K1011" i="40"/>
  <c r="K1028" i="40"/>
  <c r="K1045" i="40"/>
  <c r="K230" i="40"/>
  <c r="K240" i="40"/>
  <c r="K244" i="40"/>
  <c r="K575" i="40"/>
  <c r="K546" i="40"/>
  <c r="K540" i="40"/>
  <c r="K536" i="40"/>
  <c r="K532" i="40"/>
  <c r="K472" i="40"/>
  <c r="K430" i="40"/>
  <c r="K399" i="40"/>
  <c r="K255" i="40"/>
  <c r="K253" i="40"/>
  <c r="K629" i="40"/>
  <c r="K887" i="40"/>
  <c r="K915" i="40"/>
  <c r="K919" i="40"/>
  <c r="K952" i="40"/>
  <c r="K1094" i="40"/>
  <c r="K1098" i="40"/>
  <c r="K1100" i="40"/>
  <c r="K1104" i="40"/>
  <c r="K22" i="40"/>
  <c r="K53" i="40"/>
  <c r="K562" i="40"/>
  <c r="K538" i="40"/>
  <c r="K530" i="40"/>
  <c r="K479" i="40"/>
  <c r="K460" i="40"/>
  <c r="K438" i="40"/>
  <c r="K377" i="40"/>
  <c r="K355" i="40"/>
  <c r="K345" i="40"/>
  <c r="K340" i="40"/>
  <c r="K582" i="40"/>
  <c r="K593" i="40"/>
  <c r="K674" i="40"/>
  <c r="K712" i="40"/>
  <c r="K719" i="40"/>
  <c r="K753" i="40"/>
  <c r="K757" i="40"/>
  <c r="K822" i="40"/>
  <c r="K824" i="40"/>
  <c r="K859" i="40"/>
  <c r="K865" i="40"/>
  <c r="K934" i="40"/>
  <c r="K938" i="40"/>
  <c r="K1030" i="40"/>
  <c r="K1032" i="40"/>
  <c r="K1034" i="40"/>
  <c r="K1038" i="40"/>
  <c r="K1047" i="40"/>
  <c r="K1049" i="40"/>
  <c r="K1070" i="40"/>
  <c r="K1127" i="40"/>
  <c r="K1129" i="40"/>
  <c r="K1131" i="40"/>
  <c r="K239" i="40"/>
  <c r="K578" i="40"/>
  <c r="K576" i="40"/>
  <c r="K573" i="40"/>
  <c r="K571" i="40"/>
  <c r="K568" i="40"/>
  <c r="K554" i="40"/>
  <c r="K552" i="40"/>
  <c r="K550" i="40"/>
  <c r="K547" i="40"/>
  <c r="K544" i="40"/>
  <c r="K528" i="40"/>
  <c r="K475" i="40"/>
  <c r="K449" i="40"/>
  <c r="K444" i="40"/>
  <c r="K441" i="40"/>
  <c r="K434" i="40"/>
  <c r="K412" i="40"/>
  <c r="K394" i="40"/>
  <c r="K389" i="40"/>
  <c r="K373" i="40"/>
  <c r="K371" i="40"/>
  <c r="K313" i="40"/>
  <c r="K296" i="40"/>
  <c r="K294" i="40"/>
  <c r="K290" i="40"/>
  <c r="K271" i="40"/>
  <c r="K269" i="40"/>
  <c r="K266" i="40"/>
  <c r="K261" i="40"/>
  <c r="K256" i="40"/>
  <c r="K588" i="40"/>
  <c r="K603" i="40"/>
  <c r="K607" i="40"/>
  <c r="K669" i="40"/>
  <c r="K676" i="40"/>
  <c r="K680" i="40"/>
  <c r="K696" i="40"/>
  <c r="K700" i="40"/>
  <c r="K776" i="40"/>
  <c r="K836" i="40"/>
  <c r="K960" i="40"/>
  <c r="K964" i="40"/>
  <c r="K989" i="40"/>
  <c r="K1021" i="40"/>
  <c r="K1023" i="40"/>
  <c r="K235" i="40"/>
  <c r="K250" i="40"/>
  <c r="K561" i="40"/>
  <c r="K559" i="40"/>
  <c r="K539" i="40"/>
  <c r="K537" i="40"/>
  <c r="K535" i="40"/>
  <c r="K533" i="40"/>
  <c r="K531" i="40"/>
  <c r="K524" i="40"/>
  <c r="K520" i="40"/>
  <c r="K518" i="40"/>
  <c r="K505" i="40"/>
  <c r="K503" i="40"/>
  <c r="K501" i="40"/>
  <c r="K476" i="40"/>
  <c r="K465" i="40"/>
  <c r="K463" i="40"/>
  <c r="K459" i="40"/>
  <c r="K457" i="40"/>
  <c r="K454" i="40"/>
  <c r="K447" i="40"/>
  <c r="K426" i="40"/>
  <c r="K422" i="40"/>
  <c r="K417" i="40"/>
  <c r="K415" i="40"/>
  <c r="K401" i="40"/>
  <c r="K376" i="40"/>
  <c r="K359" i="40"/>
  <c r="K352" i="40"/>
  <c r="K344" i="40"/>
  <c r="K309" i="40"/>
  <c r="K301" i="40"/>
  <c r="K297" i="40"/>
  <c r="K276" i="40"/>
  <c r="K272" i="40"/>
  <c r="K257" i="40"/>
  <c r="K600" i="40"/>
  <c r="K602" i="40"/>
  <c r="K604" i="40"/>
  <c r="K606" i="40"/>
  <c r="K608" i="40"/>
  <c r="K610" i="40"/>
  <c r="K628" i="40"/>
  <c r="K633" i="40"/>
  <c r="K653" i="40"/>
  <c r="K736" i="40"/>
  <c r="K738" i="40"/>
  <c r="K760" i="40"/>
  <c r="K765" i="40"/>
  <c r="K844" i="40"/>
  <c r="K846" i="40"/>
  <c r="K870" i="40"/>
  <c r="K886" i="40"/>
  <c r="K889" i="40"/>
  <c r="K900" i="40"/>
  <c r="K905" i="40"/>
  <c r="K939" i="40"/>
  <c r="K946" i="40"/>
  <c r="K951" i="40"/>
  <c r="K953" i="40"/>
  <c r="K1001" i="40"/>
  <c r="K1057" i="40"/>
  <c r="K1071" i="40"/>
  <c r="K1088" i="40"/>
  <c r="K1092" i="40"/>
  <c r="K1111" i="40"/>
  <c r="K1113" i="40"/>
  <c r="K623" i="40"/>
  <c r="K625" i="40"/>
  <c r="K634" i="40"/>
  <c r="K638" i="40"/>
  <c r="K652" i="40"/>
  <c r="K657" i="40"/>
  <c r="K659" i="40"/>
  <c r="K661" i="40"/>
  <c r="K681" i="40"/>
  <c r="K683" i="40"/>
  <c r="K701" i="40"/>
  <c r="K702" i="40"/>
  <c r="K709" i="40"/>
  <c r="K718" i="40"/>
  <c r="K720" i="40"/>
  <c r="K722" i="40"/>
  <c r="K739" i="40"/>
  <c r="K748" i="40"/>
  <c r="K750" i="40"/>
  <c r="K770" i="40"/>
  <c r="K773" i="40"/>
  <c r="K781" i="40"/>
  <c r="K789" i="40"/>
  <c r="K791" i="40"/>
  <c r="K825" i="40"/>
  <c r="K829" i="40"/>
  <c r="K835" i="40"/>
  <c r="K847" i="40"/>
  <c r="K851" i="40"/>
  <c r="K867" i="40"/>
  <c r="K869" i="40"/>
  <c r="K871" i="40"/>
  <c r="K876" i="40"/>
  <c r="K904" i="40"/>
  <c r="K908" i="40"/>
  <c r="K910" i="40"/>
  <c r="K929" i="40"/>
  <c r="K931" i="40"/>
  <c r="K933" i="40"/>
  <c r="K937" i="40"/>
  <c r="K940" i="40"/>
  <c r="K945" i="40"/>
  <c r="K978" i="40"/>
  <c r="K982" i="40"/>
  <c r="K984" i="40"/>
  <c r="K987" i="40"/>
  <c r="K990" i="40"/>
  <c r="K994" i="40"/>
  <c r="K1003" i="40"/>
  <c r="K1009" i="40"/>
  <c r="K1018" i="40"/>
  <c r="K1020" i="40"/>
  <c r="K1033" i="40"/>
  <c r="K1039" i="40"/>
  <c r="K1050" i="40"/>
  <c r="K1069" i="40"/>
  <c r="K1081" i="40"/>
  <c r="K1095" i="40"/>
  <c r="K1097" i="40"/>
  <c r="K1099" i="40"/>
  <c r="K1101" i="40"/>
  <c r="K1103" i="40"/>
  <c r="K1112" i="40"/>
  <c r="K1121" i="40"/>
  <c r="B6" i="40"/>
  <c r="K192" i="40"/>
  <c r="K248" i="40"/>
  <c r="K566" i="40"/>
  <c r="K553" i="40"/>
  <c r="K545" i="40"/>
  <c r="K526" i="40"/>
  <c r="K506" i="40"/>
  <c r="K464" i="40"/>
  <c r="K450" i="40"/>
  <c r="K418" i="40"/>
  <c r="K413" i="40"/>
  <c r="K411" i="40"/>
  <c r="K409" i="40"/>
  <c r="K407" i="40"/>
  <c r="K398" i="40"/>
  <c r="K374" i="40"/>
  <c r="K369" i="40"/>
  <c r="K339" i="40"/>
  <c r="K337" i="40"/>
  <c r="K334" i="40"/>
  <c r="K322" i="40"/>
  <c r="K312" i="40"/>
  <c r="K279" i="40"/>
  <c r="K277" i="40"/>
  <c r="K274" i="40"/>
  <c r="K262" i="40"/>
  <c r="K254" i="40"/>
  <c r="K591" i="40"/>
  <c r="K662" i="40"/>
  <c r="K988" i="40"/>
  <c r="K111" i="40"/>
  <c r="K228" i="40"/>
  <c r="K242" i="40"/>
  <c r="K245" i="40"/>
  <c r="K247" i="40"/>
  <c r="K577" i="40"/>
  <c r="K572" i="40"/>
  <c r="K558" i="40"/>
  <c r="K556" i="40"/>
  <c r="K551" i="40"/>
  <c r="K548" i="40"/>
  <c r="K534" i="40"/>
  <c r="K509" i="40"/>
  <c r="K502" i="40"/>
  <c r="K471" i="40"/>
  <c r="K462" i="40"/>
  <c r="K435" i="40"/>
  <c r="K432" i="40"/>
  <c r="K429" i="40"/>
  <c r="K427" i="40"/>
  <c r="K425" i="40"/>
  <c r="K416" i="40"/>
  <c r="K390" i="40"/>
  <c r="K372" i="40"/>
  <c r="K350" i="40"/>
  <c r="K347" i="40"/>
  <c r="K330" i="40"/>
  <c r="K304" i="40"/>
  <c r="K302" i="40"/>
  <c r="K299" i="40"/>
  <c r="K286" i="40"/>
  <c r="K270" i="40"/>
  <c r="K581" i="40"/>
  <c r="K587" i="40"/>
  <c r="K595" i="40"/>
  <c r="K626" i="40"/>
  <c r="K649" i="40"/>
  <c r="K684" i="40"/>
  <c r="K705" i="40"/>
  <c r="K751" i="40"/>
  <c r="K854" i="40"/>
  <c r="K882" i="40"/>
  <c r="K888" i="40"/>
  <c r="K899" i="40"/>
  <c r="K909" i="40"/>
  <c r="K944" i="40"/>
  <c r="K977" i="40"/>
  <c r="K1027" i="40"/>
  <c r="K232" i="40"/>
  <c r="K236" i="40"/>
  <c r="K497" i="40"/>
  <c r="K452" i="40"/>
  <c r="K446" i="40"/>
  <c r="K400" i="40"/>
  <c r="K397" i="40"/>
  <c r="K384" i="40"/>
  <c r="K364" i="40"/>
  <c r="K362" i="40"/>
  <c r="K354" i="40"/>
  <c r="K343" i="40"/>
  <c r="K311" i="40"/>
  <c r="K307" i="40"/>
  <c r="K295" i="40"/>
  <c r="K282" i="40"/>
  <c r="K580" i="40"/>
  <c r="K612" i="40"/>
  <c r="K619" i="40"/>
  <c r="K621" i="40"/>
  <c r="K642" i="40"/>
  <c r="K670" i="40"/>
  <c r="K677" i="40"/>
  <c r="K679" i="40"/>
  <c r="K697" i="40"/>
  <c r="K699" i="40"/>
  <c r="K787" i="40"/>
  <c r="K796" i="40"/>
  <c r="K849" i="40"/>
  <c r="K875" i="40"/>
  <c r="K877" i="40"/>
  <c r="K923" i="40"/>
  <c r="K925" i="40"/>
  <c r="K1060" i="40"/>
  <c r="K1062" i="40"/>
  <c r="K1064" i="40"/>
  <c r="K1085" i="40"/>
  <c r="K246" i="40"/>
  <c r="K560" i="40"/>
  <c r="K557" i="40"/>
  <c r="K519" i="40"/>
  <c r="K517" i="40"/>
  <c r="K500" i="40"/>
  <c r="K498" i="40"/>
  <c r="K470" i="40"/>
  <c r="K458" i="40"/>
  <c r="K439" i="40"/>
  <c r="K428" i="40"/>
  <c r="K424" i="40"/>
  <c r="K410" i="40"/>
  <c r="K406" i="40"/>
  <c r="K383" i="40"/>
  <c r="K363" i="40"/>
  <c r="K356" i="40"/>
  <c r="K353" i="40"/>
  <c r="K349" i="40"/>
  <c r="K346" i="40"/>
  <c r="K338" i="40"/>
  <c r="K324" i="40"/>
  <c r="K321" i="40"/>
  <c r="K317" i="40"/>
  <c r="K303" i="40"/>
  <c r="K288" i="40"/>
  <c r="K285" i="40"/>
  <c r="K278" i="40"/>
  <c r="K273" i="40"/>
  <c r="K264" i="40"/>
  <c r="K260" i="40"/>
  <c r="K579" i="40"/>
  <c r="K586" i="40"/>
  <c r="K589" i="40"/>
  <c r="K596" i="40"/>
  <c r="K599" i="40"/>
  <c r="K605" i="40"/>
  <c r="K614" i="40"/>
  <c r="K620" i="40"/>
  <c r="K627" i="40"/>
  <c r="K630" i="40"/>
  <c r="K636" i="40"/>
  <c r="K648" i="40"/>
  <c r="K651" i="40"/>
  <c r="K654" i="40"/>
  <c r="K666" i="40"/>
  <c r="K672" i="40"/>
  <c r="K678" i="40"/>
  <c r="K685" i="40"/>
  <c r="K688" i="40"/>
  <c r="K698" i="40"/>
  <c r="K707" i="40"/>
  <c r="K714" i="40"/>
  <c r="K727" i="40"/>
  <c r="K731" i="40"/>
  <c r="K752" i="40"/>
  <c r="K762" i="40"/>
  <c r="K769" i="40"/>
  <c r="K775" i="40"/>
  <c r="K782" i="40"/>
  <c r="K784" i="40"/>
  <c r="K807" i="40"/>
  <c r="K817" i="40"/>
  <c r="K821" i="40"/>
  <c r="K866" i="40"/>
  <c r="K874" i="40"/>
  <c r="K884" i="40"/>
  <c r="K890" i="40"/>
  <c r="K902" i="40"/>
  <c r="K913" i="40"/>
  <c r="K930" i="40"/>
  <c r="K935" i="40"/>
  <c r="K958" i="40"/>
  <c r="K962" i="40"/>
  <c r="K969" i="40"/>
  <c r="K973" i="40"/>
  <c r="K996" i="40"/>
  <c r="K998" i="40"/>
  <c r="K1008" i="40"/>
  <c r="K1015" i="40"/>
  <c r="K1026" i="40"/>
  <c r="K1036" i="40"/>
  <c r="K1042" i="40"/>
  <c r="K1068" i="40"/>
  <c r="K1075" i="40"/>
  <c r="K1082" i="40"/>
  <c r="K1084" i="40"/>
  <c r="K1102" i="40"/>
  <c r="K1110" i="40"/>
  <c r="K1114" i="40"/>
  <c r="K1116" i="40"/>
  <c r="K609" i="40"/>
  <c r="K615" i="40"/>
  <c r="K624" i="40"/>
  <c r="K631" i="40"/>
  <c r="K640" i="40"/>
  <c r="K643" i="40"/>
  <c r="K660" i="40"/>
  <c r="K667" i="40"/>
  <c r="K673" i="40"/>
  <c r="K689" i="40"/>
  <c r="K692" i="40"/>
  <c r="K708" i="40"/>
  <c r="K715" i="40"/>
  <c r="K728" i="40"/>
  <c r="K730" i="40"/>
  <c r="K737" i="40"/>
  <c r="K744" i="40"/>
  <c r="K747" i="40"/>
  <c r="K749" i="40"/>
  <c r="K759" i="40"/>
  <c r="K768" i="40"/>
  <c r="K790" i="40"/>
  <c r="K799" i="40"/>
  <c r="K811" i="40"/>
  <c r="K814" i="40"/>
  <c r="K816" i="40"/>
  <c r="K839" i="40"/>
  <c r="K845" i="40"/>
  <c r="K857" i="40"/>
  <c r="K864" i="40"/>
  <c r="K868" i="40"/>
  <c r="K921" i="40"/>
  <c r="K932" i="40"/>
  <c r="K983" i="40"/>
  <c r="K986" i="40"/>
  <c r="K1005" i="40"/>
  <c r="K1012" i="40"/>
  <c r="K1014" i="40"/>
  <c r="K1056" i="40"/>
  <c r="K1072" i="40"/>
  <c r="K1074" i="40"/>
  <c r="K1107" i="40"/>
  <c r="K1109" i="40"/>
  <c r="K1124" i="40"/>
  <c r="K1126" i="40"/>
  <c r="K1128" i="40"/>
  <c r="K1130" i="40"/>
  <c r="K743" i="40"/>
  <c r="K746" i="40"/>
  <c r="K758" i="40"/>
  <c r="K761" i="40"/>
  <c r="K767" i="40"/>
  <c r="K774" i="40"/>
  <c r="K777" i="40"/>
  <c r="K783" i="40"/>
  <c r="K795" i="40"/>
  <c r="K798" i="40"/>
  <c r="K801" i="40"/>
  <c r="K815" i="40"/>
  <c r="K827" i="40"/>
  <c r="K830" i="40"/>
  <c r="K833" i="40"/>
  <c r="K848" i="40"/>
  <c r="K853" i="40"/>
  <c r="K856" i="40"/>
  <c r="K863" i="40"/>
  <c r="K894" i="40"/>
  <c r="K896" i="40"/>
  <c r="K903" i="40"/>
  <c r="K906" i="40"/>
  <c r="K917" i="40"/>
  <c r="K924" i="40"/>
  <c r="K949" i="40"/>
  <c r="K967" i="40"/>
  <c r="K992" i="40"/>
  <c r="K997" i="40"/>
  <c r="K1004" i="40"/>
  <c r="K1007" i="40"/>
  <c r="K1013" i="40"/>
  <c r="K1017" i="40"/>
  <c r="K1025" i="40"/>
  <c r="K1029" i="40"/>
  <c r="K1035" i="40"/>
  <c r="K1037" i="40"/>
  <c r="K1040" i="40"/>
  <c r="K1043" i="40"/>
  <c r="K1046" i="40"/>
  <c r="K1055" i="40"/>
  <c r="K1067" i="40"/>
  <c r="K1073" i="40"/>
  <c r="K1083" i="40"/>
  <c r="K1090" i="40"/>
  <c r="K1096" i="40"/>
  <c r="K1108" i="40"/>
  <c r="K1115" i="40"/>
  <c r="K639" i="40"/>
  <c r="K647" i="40"/>
  <c r="K655" i="40"/>
  <c r="K663" i="40"/>
  <c r="K721" i="40"/>
  <c r="K840" i="40"/>
  <c r="K725" i="40"/>
  <c r="K741" i="40"/>
  <c r="K756" i="40"/>
  <c r="K885" i="40"/>
  <c r="K852" i="40"/>
  <c r="K860" i="40"/>
  <c r="K895" i="40"/>
  <c r="K794" i="40"/>
  <c r="K810" i="40"/>
  <c r="K818" i="40"/>
  <c r="K826" i="40"/>
  <c r="K834" i="40"/>
  <c r="K879" i="40"/>
  <c r="K515" i="40"/>
  <c r="K499" i="40"/>
  <c r="K482" i="40"/>
  <c r="K342" i="40"/>
  <c r="K316" i="40"/>
  <c r="K511" i="40"/>
  <c r="K495" i="40"/>
  <c r="K478" i="40"/>
  <c r="K469" i="40"/>
  <c r="K461" i="40"/>
  <c r="K453" i="40"/>
  <c r="K440" i="40"/>
  <c r="K423" i="40"/>
  <c r="K408" i="40"/>
  <c r="K325" i="40"/>
  <c r="K507" i="40"/>
  <c r="K491" i="40"/>
  <c r="K474" i="40"/>
  <c r="K387" i="40"/>
  <c r="K375" i="40"/>
  <c r="K333" i="40"/>
  <c r="K298" i="40"/>
  <c r="K265" i="40"/>
  <c r="K258" i="40"/>
  <c r="K436" i="40"/>
  <c r="K420" i="40"/>
  <c r="K404" i="40"/>
  <c r="K391" i="40"/>
  <c r="K381" i="40"/>
  <c r="K368" i="40"/>
  <c r="K289" i="40"/>
  <c r="K231" i="40"/>
  <c r="K241" i="40"/>
  <c r="K249" i="40"/>
  <c r="K63" i="40"/>
  <c r="K65" i="40"/>
  <c r="K67" i="40"/>
  <c r="K102" i="40"/>
  <c r="K19" i="40"/>
  <c r="K21" i="40"/>
  <c r="K45" i="40"/>
  <c r="K50" i="40"/>
  <c r="K54" i="40"/>
  <c r="K68" i="40"/>
  <c r="K70" i="40"/>
  <c r="K74" i="40"/>
  <c r="K77" i="40"/>
  <c r="K79" i="40"/>
  <c r="K83" i="40"/>
  <c r="K90" i="40"/>
  <c r="K92" i="40"/>
  <c r="K94" i="40"/>
  <c r="K145" i="40"/>
  <c r="K150" i="40"/>
  <c r="K159" i="40"/>
  <c r="K178" i="40"/>
  <c r="K185" i="40"/>
  <c r="K191" i="40"/>
  <c r="K23" i="40"/>
  <c r="K26" i="40"/>
  <c r="K49" i="40"/>
  <c r="K51" i="40"/>
  <c r="K112" i="40"/>
  <c r="K114" i="40"/>
  <c r="K142" i="40"/>
  <c r="K148" i="40"/>
  <c r="K158" i="40"/>
  <c r="K163" i="40"/>
  <c r="K174" i="40"/>
  <c r="K176" i="40"/>
  <c r="K61" i="40"/>
  <c r="K66" i="40"/>
  <c r="K96" i="40"/>
  <c r="K107" i="40"/>
  <c r="K198" i="40"/>
  <c r="K216" i="40"/>
  <c r="K222" i="40"/>
  <c r="K8" i="40"/>
  <c r="K12" i="40"/>
  <c r="K16" i="40"/>
  <c r="K28" i="40"/>
  <c r="K30" i="40"/>
  <c r="K42" i="40"/>
  <c r="K138" i="40"/>
  <c r="K195" i="40"/>
  <c r="K197" i="40"/>
  <c r="K204" i="40"/>
  <c r="K208" i="40"/>
  <c r="K215" i="40"/>
  <c r="K217" i="40"/>
  <c r="K219" i="40"/>
  <c r="K35" i="40"/>
  <c r="K80" i="40"/>
  <c r="K119" i="40"/>
  <c r="K126" i="40"/>
  <c r="K203" i="40"/>
  <c r="K207" i="40"/>
  <c r="K210" i="40"/>
  <c r="K31" i="40"/>
  <c r="K44" i="40"/>
  <c r="K60" i="40"/>
  <c r="K109" i="40"/>
  <c r="K156" i="40"/>
  <c r="K166" i="40"/>
  <c r="K171" i="40"/>
  <c r="K182" i="40"/>
  <c r="K4" i="40"/>
  <c r="K17" i="40"/>
  <c r="K32" i="40"/>
  <c r="K34" i="40"/>
  <c r="K41" i="40"/>
  <c r="K57" i="40"/>
  <c r="K59" i="40"/>
  <c r="K73" i="40"/>
  <c r="K99" i="40"/>
  <c r="K101" i="40"/>
  <c r="K106" i="40"/>
  <c r="K122" i="40"/>
  <c r="K125" i="40"/>
  <c r="K139" i="40"/>
  <c r="K152" i="40"/>
  <c r="K155" i="40"/>
  <c r="K165" i="40"/>
  <c r="K170" i="40"/>
  <c r="K181" i="40"/>
  <c r="K183" i="40"/>
  <c r="K199" i="40"/>
  <c r="K209" i="40"/>
  <c r="K214" i="40"/>
  <c r="K223" i="40"/>
  <c r="K226" i="40"/>
  <c r="K37" i="40"/>
  <c r="K39" i="40"/>
  <c r="K75" i="40"/>
  <c r="K84" i="40"/>
  <c r="K87" i="40"/>
  <c r="K89" i="40"/>
  <c r="K103" i="40"/>
  <c r="K105" i="40"/>
  <c r="K127" i="40"/>
  <c r="K194" i="40"/>
  <c r="K211" i="40"/>
  <c r="K213" i="40"/>
  <c r="K9" i="40"/>
  <c r="K13" i="40"/>
  <c r="K46" i="40"/>
  <c r="K140" i="40"/>
  <c r="K201" i="40"/>
  <c r="K10" i="40"/>
  <c r="K11" i="40"/>
  <c r="K14" i="40"/>
  <c r="K15" i="40"/>
  <c r="K38" i="40"/>
  <c r="K52" i="40"/>
  <c r="K69" i="40"/>
  <c r="K82" i="40"/>
  <c r="K85" i="40"/>
  <c r="K88" i="40"/>
  <c r="K97" i="40"/>
  <c r="K104" i="40"/>
  <c r="K116" i="40"/>
  <c r="K118" i="40"/>
  <c r="K147" i="40"/>
  <c r="K168" i="40"/>
  <c r="K187" i="40"/>
  <c r="K189" i="40"/>
  <c r="K193" i="40"/>
  <c r="K206" i="40"/>
  <c r="K212" i="40"/>
  <c r="K225" i="40"/>
  <c r="K5" i="40"/>
  <c r="K71" i="40"/>
  <c r="K93" i="40"/>
  <c r="K164" i="40"/>
  <c r="K18" i="40"/>
  <c r="K20" i="40"/>
  <c r="K27" i="40"/>
  <c r="K33" i="40"/>
  <c r="K55" i="40"/>
  <c r="K58" i="40"/>
  <c r="K78" i="40"/>
  <c r="K115" i="40"/>
  <c r="K123" i="40"/>
  <c r="K151" i="40"/>
  <c r="K153" i="40"/>
  <c r="K161" i="40"/>
  <c r="K172" i="40"/>
  <c r="K175" i="40"/>
  <c r="K186" i="40"/>
  <c r="K196" i="40"/>
  <c r="K24" i="40"/>
  <c r="K43" i="40"/>
  <c r="K117" i="40"/>
  <c r="K167" i="40"/>
  <c r="K29" i="40"/>
  <c r="K47" i="40"/>
  <c r="K64" i="40"/>
  <c r="K72" i="40"/>
  <c r="K81" i="40"/>
  <c r="K100" i="40"/>
  <c r="K146" i="40"/>
  <c r="K188" i="40"/>
  <c r="K218" i="40"/>
  <c r="K91" i="40"/>
  <c r="K108" i="40"/>
  <c r="K128" i="40"/>
  <c r="K157" i="40"/>
  <c r="K179" i="40"/>
  <c r="K190" i="40"/>
  <c r="K200" i="40"/>
  <c r="K95" i="40"/>
  <c r="K113" i="40"/>
  <c r="K141" i="40"/>
  <c r="K162" i="40"/>
  <c r="K184" i="40"/>
  <c r="K202" i="40"/>
  <c r="J318" i="37"/>
  <c r="I318" i="37"/>
  <c r="J317" i="37"/>
  <c r="I317" i="37"/>
  <c r="J316" i="37"/>
  <c r="I316" i="37"/>
  <c r="J315" i="37"/>
  <c r="I315" i="37"/>
  <c r="J314" i="37"/>
  <c r="I314" i="37"/>
  <c r="C291" i="37"/>
  <c r="B291" i="37"/>
  <c r="C282" i="37"/>
  <c r="B282" i="37"/>
  <c r="C267" i="37"/>
  <c r="B267" i="37"/>
  <c r="C255" i="37"/>
  <c r="B255" i="37"/>
  <c r="I256" i="37"/>
  <c r="J256" i="37"/>
  <c r="C237" i="37"/>
  <c r="B237" i="37"/>
  <c r="B205" i="37"/>
  <c r="J177" i="37"/>
  <c r="I177" i="37"/>
  <c r="B153" i="37"/>
  <c r="B146" i="37"/>
  <c r="B109" i="37"/>
  <c r="B77" i="37"/>
  <c r="B68" i="37"/>
  <c r="B43" i="37"/>
  <c r="B28" i="37"/>
  <c r="J313" i="37"/>
  <c r="I313" i="37"/>
  <c r="J312" i="37"/>
  <c r="I312" i="37"/>
  <c r="J311" i="37"/>
  <c r="I311" i="37"/>
  <c r="J310" i="37"/>
  <c r="I310" i="37"/>
  <c r="J309" i="37"/>
  <c r="I309" i="37"/>
  <c r="J308" i="37"/>
  <c r="I308" i="37"/>
  <c r="J307" i="37"/>
  <c r="I307" i="37"/>
  <c r="J306" i="37"/>
  <c r="I306" i="37"/>
  <c r="J305" i="37"/>
  <c r="I305" i="37"/>
  <c r="J304" i="37"/>
  <c r="I304" i="37"/>
  <c r="J303" i="37"/>
  <c r="I303" i="37"/>
  <c r="J302" i="37"/>
  <c r="I302" i="37"/>
  <c r="J301" i="37"/>
  <c r="I301" i="37"/>
  <c r="J300" i="37"/>
  <c r="I300" i="37"/>
  <c r="J299" i="37"/>
  <c r="I299" i="37"/>
  <c r="J298" i="37"/>
  <c r="I298" i="37"/>
  <c r="J297" i="37"/>
  <c r="I297" i="37"/>
  <c r="J296" i="37"/>
  <c r="I296" i="37"/>
  <c r="J295" i="37"/>
  <c r="I295" i="37"/>
  <c r="J294" i="37"/>
  <c r="I294" i="37"/>
  <c r="J293" i="37"/>
  <c r="I293" i="37"/>
  <c r="J292" i="37"/>
  <c r="I292" i="37"/>
  <c r="J290" i="37"/>
  <c r="I290" i="37"/>
  <c r="J289" i="37"/>
  <c r="I289" i="37"/>
  <c r="J288" i="37"/>
  <c r="I288" i="37"/>
  <c r="J287" i="37"/>
  <c r="I287" i="37"/>
  <c r="J286" i="37"/>
  <c r="I286" i="37"/>
  <c r="J285" i="37"/>
  <c r="I285" i="37"/>
  <c r="J284" i="37"/>
  <c r="I284" i="37"/>
  <c r="J283" i="37"/>
  <c r="I283" i="37"/>
  <c r="J281" i="37"/>
  <c r="I281" i="37"/>
  <c r="J280" i="37"/>
  <c r="I280" i="37"/>
  <c r="J279" i="37"/>
  <c r="I279" i="37"/>
  <c r="J278" i="37"/>
  <c r="I278" i="37"/>
  <c r="J277" i="37"/>
  <c r="I277" i="37"/>
  <c r="J276" i="37"/>
  <c r="I276" i="37"/>
  <c r="J275" i="37"/>
  <c r="I275" i="37"/>
  <c r="J274" i="37"/>
  <c r="I274" i="37"/>
  <c r="J273" i="37"/>
  <c r="I273" i="37"/>
  <c r="J272" i="37"/>
  <c r="I272" i="37"/>
  <c r="J271" i="37"/>
  <c r="I271" i="37"/>
  <c r="J270" i="37"/>
  <c r="I270" i="37"/>
  <c r="J269" i="37"/>
  <c r="I269" i="37"/>
  <c r="J268" i="37"/>
  <c r="I268" i="37"/>
  <c r="J266" i="37"/>
  <c r="I266" i="37"/>
  <c r="J265" i="37"/>
  <c r="I265" i="37"/>
  <c r="J263" i="37"/>
  <c r="I263" i="37"/>
  <c r="J262" i="37"/>
  <c r="I262" i="37"/>
  <c r="J261" i="37"/>
  <c r="I261" i="37"/>
  <c r="J260" i="37"/>
  <c r="I260" i="37"/>
  <c r="J259" i="37"/>
  <c r="I259" i="37"/>
  <c r="J258" i="37"/>
  <c r="I258" i="37"/>
  <c r="J257" i="37"/>
  <c r="I257" i="37"/>
  <c r="J254" i="37"/>
  <c r="I254" i="37"/>
  <c r="J253" i="37"/>
  <c r="I253" i="37"/>
  <c r="J252" i="37"/>
  <c r="I252" i="37"/>
  <c r="J251" i="37"/>
  <c r="I251" i="37"/>
  <c r="J250" i="37"/>
  <c r="I250" i="37"/>
  <c r="J249" i="37"/>
  <c r="I249" i="37"/>
  <c r="J248" i="37"/>
  <c r="I248" i="37"/>
  <c r="J247" i="37"/>
  <c r="I247" i="37"/>
  <c r="J246" i="37"/>
  <c r="I246" i="37"/>
  <c r="J245" i="37"/>
  <c r="I245" i="37"/>
  <c r="J244" i="37"/>
  <c r="I244" i="37"/>
  <c r="J243" i="37"/>
  <c r="I243" i="37"/>
  <c r="J242" i="37"/>
  <c r="I242" i="37"/>
  <c r="J241" i="37"/>
  <c r="I241" i="37"/>
  <c r="J240" i="37"/>
  <c r="I240" i="37"/>
  <c r="J239" i="37"/>
  <c r="I239" i="37"/>
  <c r="J238" i="37"/>
  <c r="I238" i="37"/>
  <c r="J236" i="37"/>
  <c r="I236" i="37"/>
  <c r="J235" i="37"/>
  <c r="I235" i="37"/>
  <c r="J234" i="37"/>
  <c r="I234" i="37"/>
  <c r="J233" i="37"/>
  <c r="I233" i="37"/>
  <c r="J232" i="37"/>
  <c r="I232" i="37"/>
  <c r="J231" i="37"/>
  <c r="I231" i="37"/>
  <c r="B229" i="37"/>
  <c r="J228" i="37"/>
  <c r="I228" i="37"/>
  <c r="J227" i="37"/>
  <c r="I227" i="37"/>
  <c r="J226" i="37"/>
  <c r="I226" i="37"/>
  <c r="J225" i="37"/>
  <c r="I225" i="37"/>
  <c r="J222" i="37"/>
  <c r="I222" i="37"/>
  <c r="J220" i="37"/>
  <c r="I220" i="37"/>
  <c r="J219" i="37"/>
  <c r="I219" i="37"/>
  <c r="J218" i="37"/>
  <c r="I218" i="37"/>
  <c r="J217" i="37"/>
  <c r="I217" i="37"/>
  <c r="J216" i="37"/>
  <c r="I216" i="37"/>
  <c r="J215" i="37"/>
  <c r="I215" i="37"/>
  <c r="J214" i="37"/>
  <c r="I214" i="37"/>
  <c r="J213" i="37"/>
  <c r="I213" i="37"/>
  <c r="J212" i="37"/>
  <c r="I212" i="37"/>
  <c r="J211" i="37"/>
  <c r="I211" i="37"/>
  <c r="C4" i="37"/>
  <c r="B4" i="37"/>
  <c r="J231" i="22"/>
  <c r="I231" i="22"/>
  <c r="J230" i="22"/>
  <c r="I230" i="22"/>
  <c r="J229" i="22"/>
  <c r="I229" i="22"/>
  <c r="J228" i="22"/>
  <c r="I228" i="22"/>
  <c r="J226" i="22"/>
  <c r="I226" i="22"/>
  <c r="J225" i="22"/>
  <c r="I225" i="22"/>
  <c r="J224" i="22"/>
  <c r="I224" i="22"/>
  <c r="J223" i="22"/>
  <c r="I223" i="22"/>
  <c r="C221" i="22"/>
  <c r="B221" i="22"/>
  <c r="B175" i="22"/>
  <c r="B168" i="22"/>
  <c r="B152" i="22"/>
  <c r="I153" i="22"/>
  <c r="J153" i="22"/>
  <c r="B117" i="22"/>
  <c r="B98" i="22"/>
  <c r="B88" i="22"/>
  <c r="B46" i="22"/>
  <c r="J100" i="39"/>
  <c r="I100" i="39"/>
  <c r="J99" i="39"/>
  <c r="I99" i="39"/>
  <c r="J98" i="39"/>
  <c r="I98" i="39"/>
  <c r="J97" i="39"/>
  <c r="I97" i="39"/>
  <c r="J96" i="39"/>
  <c r="I96" i="39"/>
  <c r="J95" i="39"/>
  <c r="I95" i="39"/>
  <c r="J94" i="39"/>
  <c r="I94" i="39"/>
  <c r="J93" i="39"/>
  <c r="I93" i="39"/>
  <c r="J92" i="39"/>
  <c r="I92" i="39"/>
  <c r="J91" i="39"/>
  <c r="I91" i="39"/>
  <c r="J90" i="39"/>
  <c r="I90" i="39"/>
  <c r="J89" i="39"/>
  <c r="I89" i="39"/>
  <c r="J88" i="39"/>
  <c r="I88" i="39"/>
  <c r="J87" i="39"/>
  <c r="I87" i="39"/>
  <c r="J86" i="39"/>
  <c r="I86" i="39"/>
  <c r="J85" i="39"/>
  <c r="I85" i="39"/>
  <c r="J84" i="39"/>
  <c r="I84" i="39"/>
  <c r="J83" i="39"/>
  <c r="I83" i="39"/>
  <c r="J82" i="39"/>
  <c r="I82" i="39"/>
  <c r="J81" i="39"/>
  <c r="I81" i="39"/>
  <c r="J80" i="39"/>
  <c r="I80" i="39"/>
  <c r="J79" i="39"/>
  <c r="I79" i="39"/>
  <c r="J78" i="39"/>
  <c r="I78" i="39"/>
  <c r="J77" i="39"/>
  <c r="I77" i="39"/>
  <c r="J76" i="39"/>
  <c r="I76" i="39"/>
  <c r="J75" i="39"/>
  <c r="I75" i="39"/>
  <c r="J74" i="39"/>
  <c r="I74" i="39"/>
  <c r="J73" i="39"/>
  <c r="I73" i="39"/>
  <c r="J72" i="39"/>
  <c r="I72" i="39"/>
  <c r="J71" i="39"/>
  <c r="I71" i="39"/>
  <c r="J70" i="39"/>
  <c r="I70" i="39"/>
  <c r="J69" i="39"/>
  <c r="I69" i="39"/>
  <c r="J68" i="39"/>
  <c r="I68" i="39"/>
  <c r="J67" i="39"/>
  <c r="I67" i="39"/>
  <c r="J66" i="39"/>
  <c r="I66" i="39"/>
  <c r="J65" i="39"/>
  <c r="I65" i="39"/>
  <c r="J63" i="39"/>
  <c r="I63" i="39"/>
  <c r="J62" i="39"/>
  <c r="I62" i="39"/>
  <c r="J61" i="39"/>
  <c r="I61" i="39"/>
  <c r="J60" i="39"/>
  <c r="I60" i="39"/>
  <c r="J59" i="39"/>
  <c r="I59" i="39"/>
  <c r="J58" i="39"/>
  <c r="I58" i="39"/>
  <c r="J57" i="39"/>
  <c r="I57" i="39"/>
  <c r="J56" i="39"/>
  <c r="I56" i="39"/>
  <c r="J55" i="39"/>
  <c r="I55" i="39"/>
  <c r="J54" i="39"/>
  <c r="I54" i="39"/>
  <c r="J53" i="39"/>
  <c r="I53" i="39"/>
  <c r="J52" i="39"/>
  <c r="I52" i="39"/>
  <c r="J51" i="39"/>
  <c r="I51" i="39"/>
  <c r="J50" i="39"/>
  <c r="I50" i="39"/>
  <c r="J49" i="39"/>
  <c r="I49" i="39"/>
  <c r="J48" i="39"/>
  <c r="I48" i="39"/>
  <c r="J47" i="39"/>
  <c r="I47" i="39"/>
  <c r="J46" i="39"/>
  <c r="I46" i="39"/>
  <c r="J45" i="39"/>
  <c r="I45" i="39"/>
  <c r="J44" i="39"/>
  <c r="I44" i="39"/>
  <c r="J43" i="39"/>
  <c r="I43" i="39"/>
  <c r="J42" i="39"/>
  <c r="I42" i="39"/>
  <c r="J40" i="39"/>
  <c r="I40" i="39"/>
  <c r="J39" i="39"/>
  <c r="I39" i="39"/>
  <c r="J38" i="39"/>
  <c r="I38" i="39"/>
  <c r="J37" i="39"/>
  <c r="I37" i="39"/>
  <c r="J36" i="39"/>
  <c r="I36" i="39"/>
  <c r="J35" i="39"/>
  <c r="I35" i="39"/>
  <c r="J34" i="39"/>
  <c r="I34" i="39"/>
  <c r="J33" i="39"/>
  <c r="I33" i="39"/>
  <c r="J32" i="39"/>
  <c r="I32" i="39"/>
  <c r="J31" i="39"/>
  <c r="I31" i="39"/>
  <c r="J30" i="39"/>
  <c r="I30" i="39"/>
  <c r="J29" i="39"/>
  <c r="I29" i="39"/>
  <c r="J27" i="39"/>
  <c r="I27" i="39"/>
  <c r="J26" i="39"/>
  <c r="I26" i="39"/>
  <c r="J25" i="39"/>
  <c r="I25" i="39"/>
  <c r="J24" i="39"/>
  <c r="I24" i="39"/>
  <c r="J23" i="39"/>
  <c r="I23" i="39"/>
  <c r="J22" i="39"/>
  <c r="I22" i="39"/>
  <c r="J21" i="39"/>
  <c r="I21" i="39"/>
  <c r="H21" i="39"/>
  <c r="I47" i="6"/>
  <c r="J20" i="39"/>
  <c r="I20" i="39"/>
  <c r="H20" i="39"/>
  <c r="H47" i="6"/>
  <c r="J19" i="39"/>
  <c r="I19" i="39"/>
  <c r="H19" i="39"/>
  <c r="G47" i="6"/>
  <c r="J18" i="39"/>
  <c r="I18" i="39"/>
  <c r="H18" i="39"/>
  <c r="F47" i="6"/>
  <c r="J17" i="39"/>
  <c r="I17" i="39"/>
  <c r="H17" i="39"/>
  <c r="I40" i="6"/>
  <c r="J16" i="39"/>
  <c r="I16" i="39"/>
  <c r="H16" i="39"/>
  <c r="H40" i="6"/>
  <c r="J14" i="39"/>
  <c r="I14" i="39"/>
  <c r="H15" i="39"/>
  <c r="G40" i="6"/>
  <c r="J13" i="39"/>
  <c r="I13" i="39"/>
  <c r="H14" i="39"/>
  <c r="F40" i="6"/>
  <c r="J12" i="39"/>
  <c r="I12" i="39"/>
  <c r="H13" i="39"/>
  <c r="I33" i="6"/>
  <c r="J11" i="39"/>
  <c r="I11" i="39"/>
  <c r="H12" i="39"/>
  <c r="H33" i="6"/>
  <c r="J10" i="39"/>
  <c r="I10" i="39"/>
  <c r="H11" i="39"/>
  <c r="G33" i="6"/>
  <c r="J9" i="39"/>
  <c r="I9" i="39"/>
  <c r="H10" i="39"/>
  <c r="F33" i="6"/>
  <c r="J7" i="39"/>
  <c r="I7" i="39"/>
  <c r="J5" i="39"/>
  <c r="I5" i="39"/>
  <c r="J210" i="37"/>
  <c r="I210" i="37"/>
  <c r="J209" i="37"/>
  <c r="I209" i="37"/>
  <c r="J208" i="37"/>
  <c r="I208" i="37"/>
  <c r="J207" i="37"/>
  <c r="I207" i="37"/>
  <c r="J206" i="37"/>
  <c r="I206" i="37"/>
  <c r="J204" i="37"/>
  <c r="I204" i="37"/>
  <c r="J203" i="37"/>
  <c r="I203" i="37"/>
  <c r="J202" i="37"/>
  <c r="I202" i="37"/>
  <c r="J201" i="37"/>
  <c r="I201" i="37"/>
  <c r="J200" i="37"/>
  <c r="I200" i="37"/>
  <c r="J199" i="37"/>
  <c r="I199" i="37"/>
  <c r="J198" i="37"/>
  <c r="I198" i="37"/>
  <c r="J197" i="37"/>
  <c r="I197" i="37"/>
  <c r="J196" i="37"/>
  <c r="I196" i="37"/>
  <c r="J195" i="37"/>
  <c r="I195" i="37"/>
  <c r="B194" i="37"/>
  <c r="J193" i="37"/>
  <c r="I193" i="37"/>
  <c r="J191" i="37"/>
  <c r="I191" i="37"/>
  <c r="J190" i="37"/>
  <c r="I190" i="37"/>
  <c r="J189" i="37"/>
  <c r="I189" i="37"/>
  <c r="J188" i="37"/>
  <c r="I188" i="37"/>
  <c r="J187" i="37"/>
  <c r="I187" i="37"/>
  <c r="J186" i="37"/>
  <c r="I186" i="37"/>
  <c r="J185" i="37"/>
  <c r="I185" i="37"/>
  <c r="J184" i="37"/>
  <c r="I184" i="37"/>
  <c r="J183" i="37"/>
  <c r="I183" i="37"/>
  <c r="J182" i="37"/>
  <c r="I182" i="37"/>
  <c r="J181" i="37"/>
  <c r="I181" i="37"/>
  <c r="J180" i="37"/>
  <c r="I180" i="37"/>
  <c r="J178" i="37"/>
  <c r="I178" i="37"/>
  <c r="J176" i="37"/>
  <c r="I176" i="37"/>
  <c r="J175" i="37"/>
  <c r="I175" i="37"/>
  <c r="J174" i="37"/>
  <c r="I174" i="37"/>
  <c r="B173" i="37"/>
  <c r="J172" i="37"/>
  <c r="I172" i="37"/>
  <c r="J170" i="37"/>
  <c r="I170" i="37"/>
  <c r="J169" i="37"/>
  <c r="I169" i="37"/>
  <c r="J168" i="37"/>
  <c r="I168" i="37"/>
  <c r="J167" i="37"/>
  <c r="I167" i="37"/>
  <c r="J166" i="37"/>
  <c r="I166" i="37"/>
  <c r="J165" i="37"/>
  <c r="I165" i="37"/>
  <c r="J164" i="37"/>
  <c r="I164" i="37"/>
  <c r="J163" i="37"/>
  <c r="I163" i="37"/>
  <c r="J162" i="37"/>
  <c r="I162" i="37"/>
  <c r="J161" i="37"/>
  <c r="I161" i="37"/>
  <c r="J160" i="37"/>
  <c r="I160" i="37"/>
  <c r="J159" i="37"/>
  <c r="I159" i="37"/>
  <c r="J158" i="37"/>
  <c r="I158" i="37"/>
  <c r="J157" i="37"/>
  <c r="I157" i="37"/>
  <c r="J156" i="37"/>
  <c r="I156" i="37"/>
  <c r="J155" i="37"/>
  <c r="I155" i="37"/>
  <c r="J154" i="37"/>
  <c r="I154" i="37"/>
  <c r="J152" i="37"/>
  <c r="I152" i="37"/>
  <c r="J151" i="37"/>
  <c r="I151" i="37"/>
  <c r="J150" i="37"/>
  <c r="I150" i="37"/>
  <c r="J149" i="37"/>
  <c r="I149" i="37"/>
  <c r="J148" i="37"/>
  <c r="I148" i="37"/>
  <c r="J147" i="37"/>
  <c r="I147" i="37"/>
  <c r="J145" i="37"/>
  <c r="I145" i="37"/>
  <c r="J143" i="37"/>
  <c r="I143" i="37"/>
  <c r="J141" i="37"/>
  <c r="I141" i="37"/>
  <c r="J140" i="37"/>
  <c r="I140" i="37"/>
  <c r="J139" i="37"/>
  <c r="I139" i="37"/>
  <c r="J138" i="37"/>
  <c r="I138" i="37"/>
  <c r="J137" i="37"/>
  <c r="I137" i="37"/>
  <c r="J136" i="37"/>
  <c r="I136" i="37"/>
  <c r="J135" i="37"/>
  <c r="I135" i="37"/>
  <c r="J134" i="37"/>
  <c r="I134" i="37"/>
  <c r="J133" i="37"/>
  <c r="I133" i="37"/>
  <c r="J132" i="37"/>
  <c r="I132" i="37"/>
  <c r="J131" i="37"/>
  <c r="I131" i="37"/>
  <c r="J130" i="37"/>
  <c r="I130" i="37"/>
  <c r="J129" i="37"/>
  <c r="I129" i="37"/>
  <c r="J128" i="37"/>
  <c r="I128" i="37"/>
  <c r="J127" i="37"/>
  <c r="I127" i="37"/>
  <c r="J126" i="37"/>
  <c r="I126" i="37"/>
  <c r="J125" i="37"/>
  <c r="I125" i="37"/>
  <c r="J124" i="37"/>
  <c r="I124" i="37"/>
  <c r="J123" i="37"/>
  <c r="I123" i="37"/>
  <c r="J122" i="37"/>
  <c r="I122" i="37"/>
  <c r="J121" i="37"/>
  <c r="I121" i="37"/>
  <c r="J120" i="37"/>
  <c r="I120" i="37"/>
  <c r="J119" i="37"/>
  <c r="I119" i="37"/>
  <c r="J118" i="37"/>
  <c r="I118" i="37"/>
  <c r="J117" i="37"/>
  <c r="I117" i="37"/>
  <c r="J116" i="37"/>
  <c r="I116" i="37"/>
  <c r="J115" i="37"/>
  <c r="I115" i="37"/>
  <c r="J114" i="37"/>
  <c r="I114" i="37"/>
  <c r="J113" i="37"/>
  <c r="I113" i="37"/>
  <c r="J112" i="37"/>
  <c r="I112" i="37"/>
  <c r="J111" i="37"/>
  <c r="I111" i="37"/>
  <c r="J110" i="37"/>
  <c r="I110" i="37"/>
  <c r="J108" i="37"/>
  <c r="I108" i="37"/>
  <c r="J107" i="37"/>
  <c r="I107" i="37"/>
  <c r="J106" i="37"/>
  <c r="I106" i="37"/>
  <c r="J105" i="37"/>
  <c r="I105" i="37"/>
  <c r="J104" i="37"/>
  <c r="I104" i="37"/>
  <c r="J103" i="37"/>
  <c r="I103" i="37"/>
  <c r="J102" i="37"/>
  <c r="I102" i="37"/>
  <c r="J101" i="37"/>
  <c r="I101" i="37"/>
  <c r="J100" i="37"/>
  <c r="I100" i="37"/>
  <c r="J99" i="37"/>
  <c r="I99" i="37"/>
  <c r="J98" i="37"/>
  <c r="I98" i="37"/>
  <c r="J97" i="37"/>
  <c r="I97" i="37"/>
  <c r="J96" i="37"/>
  <c r="I96" i="37"/>
  <c r="J95" i="37"/>
  <c r="I95" i="37"/>
  <c r="J94" i="37"/>
  <c r="I94" i="37"/>
  <c r="J93" i="37"/>
  <c r="I93" i="37"/>
  <c r="J92" i="37"/>
  <c r="I92" i="37"/>
  <c r="J91" i="37"/>
  <c r="I91" i="37"/>
  <c r="J90" i="37"/>
  <c r="I90" i="37"/>
  <c r="J89" i="37"/>
  <c r="I89" i="37"/>
  <c r="J88" i="37"/>
  <c r="I88" i="37"/>
  <c r="J87" i="37"/>
  <c r="I87" i="37"/>
  <c r="J86" i="37"/>
  <c r="I86" i="37"/>
  <c r="J85" i="37"/>
  <c r="I85" i="37"/>
  <c r="J84" i="37"/>
  <c r="I84" i="37"/>
  <c r="J83" i="37"/>
  <c r="I83" i="37"/>
  <c r="J82" i="37"/>
  <c r="I82" i="37"/>
  <c r="J81" i="37"/>
  <c r="I81" i="37"/>
  <c r="J80" i="37"/>
  <c r="I80" i="37"/>
  <c r="J79" i="37"/>
  <c r="I79" i="37"/>
  <c r="J78" i="37"/>
  <c r="I78" i="37"/>
  <c r="J76" i="37"/>
  <c r="I76" i="37"/>
  <c r="J75" i="37"/>
  <c r="I75" i="37"/>
  <c r="J74" i="37"/>
  <c r="I74" i="37"/>
  <c r="J73" i="37"/>
  <c r="I73" i="37"/>
  <c r="J72" i="37"/>
  <c r="I72" i="37"/>
  <c r="J71" i="37"/>
  <c r="I71" i="37"/>
  <c r="J70" i="37"/>
  <c r="I70" i="37"/>
  <c r="J69" i="37"/>
  <c r="I69" i="37"/>
  <c r="J67" i="37"/>
  <c r="I67" i="37"/>
  <c r="J66" i="37"/>
  <c r="I66" i="37"/>
  <c r="J65" i="37"/>
  <c r="I65" i="37"/>
  <c r="J64" i="37"/>
  <c r="I64" i="37"/>
  <c r="J61" i="37"/>
  <c r="I61" i="37"/>
  <c r="J60" i="37"/>
  <c r="I60" i="37"/>
  <c r="J59" i="37"/>
  <c r="I59" i="37"/>
  <c r="J58" i="37"/>
  <c r="I58" i="37"/>
  <c r="J56" i="37"/>
  <c r="I56" i="37"/>
  <c r="J55" i="37"/>
  <c r="I55" i="37"/>
  <c r="J54" i="37"/>
  <c r="I54" i="37"/>
  <c r="J53" i="37"/>
  <c r="I53" i="37"/>
  <c r="J52" i="37"/>
  <c r="I52" i="37"/>
  <c r="J51" i="37"/>
  <c r="I51" i="37"/>
  <c r="J50" i="37"/>
  <c r="I50" i="37"/>
  <c r="J49" i="37"/>
  <c r="I49" i="37"/>
  <c r="J48" i="37"/>
  <c r="I48" i="37"/>
  <c r="J47" i="37"/>
  <c r="I47" i="37"/>
  <c r="J46" i="37"/>
  <c r="I46" i="37"/>
  <c r="J45" i="37"/>
  <c r="I45" i="37"/>
  <c r="J44" i="37"/>
  <c r="I44" i="37"/>
  <c r="J42" i="37"/>
  <c r="I42" i="37"/>
  <c r="J41" i="37"/>
  <c r="I41" i="37"/>
  <c r="J40" i="37"/>
  <c r="I40" i="37"/>
  <c r="J38" i="37"/>
  <c r="I38" i="37"/>
  <c r="J37" i="37"/>
  <c r="I37" i="37"/>
  <c r="J36" i="37"/>
  <c r="I36" i="37"/>
  <c r="J35" i="37"/>
  <c r="I35" i="37"/>
  <c r="J34" i="37"/>
  <c r="I34" i="37"/>
  <c r="J33" i="37"/>
  <c r="I33" i="37"/>
  <c r="J32" i="37"/>
  <c r="I32" i="37"/>
  <c r="J31" i="37"/>
  <c r="I31" i="37"/>
  <c r="J30" i="37"/>
  <c r="I30" i="37"/>
  <c r="J29" i="37"/>
  <c r="I29" i="37"/>
  <c r="J27" i="37"/>
  <c r="I27" i="37"/>
  <c r="J26" i="37"/>
  <c r="I26" i="37"/>
  <c r="J24" i="37"/>
  <c r="I24" i="37"/>
  <c r="J23" i="37"/>
  <c r="I23" i="37"/>
  <c r="J22" i="37"/>
  <c r="I22" i="37"/>
  <c r="J21" i="37"/>
  <c r="I21" i="37"/>
  <c r="J20" i="37"/>
  <c r="I20" i="37"/>
  <c r="H20" i="37"/>
  <c r="I45" i="6"/>
  <c r="J19" i="37"/>
  <c r="I19" i="37"/>
  <c r="H19" i="37"/>
  <c r="H45" i="6"/>
  <c r="J18" i="37"/>
  <c r="I18" i="37"/>
  <c r="H18" i="37"/>
  <c r="G45" i="6"/>
  <c r="J17" i="37"/>
  <c r="I17" i="37"/>
  <c r="H17" i="37"/>
  <c r="F45" i="6"/>
  <c r="J16" i="37"/>
  <c r="I16" i="37"/>
  <c r="H16" i="37"/>
  <c r="I38" i="6"/>
  <c r="J15" i="37"/>
  <c r="I15" i="37"/>
  <c r="H15" i="37"/>
  <c r="H38" i="6"/>
  <c r="J14" i="37"/>
  <c r="I14" i="37"/>
  <c r="H14" i="37"/>
  <c r="G38" i="6"/>
  <c r="J13" i="37"/>
  <c r="I13" i="37"/>
  <c r="H13" i="37"/>
  <c r="F38" i="6"/>
  <c r="J12" i="37"/>
  <c r="I12" i="37"/>
  <c r="H12" i="37"/>
  <c r="I31" i="6"/>
  <c r="J11" i="37"/>
  <c r="I11" i="37"/>
  <c r="H11" i="37"/>
  <c r="H31" i="6"/>
  <c r="J10" i="37"/>
  <c r="I10" i="37"/>
  <c r="H10" i="37"/>
  <c r="G31" i="6"/>
  <c r="J9" i="37"/>
  <c r="I9" i="37"/>
  <c r="H9" i="37"/>
  <c r="F31" i="6"/>
  <c r="J8" i="37"/>
  <c r="I8" i="37"/>
  <c r="I24" i="6"/>
  <c r="J7" i="37"/>
  <c r="I7" i="37"/>
  <c r="H24" i="6"/>
  <c r="J6" i="37"/>
  <c r="I6" i="37"/>
  <c r="G24" i="6"/>
  <c r="B6" i="37"/>
  <c r="J5" i="37"/>
  <c r="I5" i="37"/>
  <c r="F26" i="6"/>
  <c r="G26" i="6"/>
  <c r="F19" i="6"/>
  <c r="F24" i="6"/>
  <c r="F17" i="6"/>
  <c r="K317" i="37"/>
  <c r="E17" i="6"/>
  <c r="E24" i="6"/>
  <c r="B7" i="37"/>
  <c r="K318" i="37"/>
  <c r="B179" i="37"/>
  <c r="K228" i="22"/>
  <c r="K230" i="22"/>
  <c r="K315" i="37"/>
  <c r="K316" i="37"/>
  <c r="K25" i="39"/>
  <c r="K27" i="39"/>
  <c r="K30" i="39"/>
  <c r="K32" i="39"/>
  <c r="K34" i="39"/>
  <c r="K69" i="39"/>
  <c r="K70" i="39"/>
  <c r="K72" i="39"/>
  <c r="K78" i="39"/>
  <c r="K84" i="39"/>
  <c r="K90" i="39"/>
  <c r="K96" i="39"/>
  <c r="K81" i="39"/>
  <c r="K91" i="39"/>
  <c r="K53" i="39"/>
  <c r="K52" i="39"/>
  <c r="K29" i="39"/>
  <c r="K33" i="39"/>
  <c r="K42" i="39"/>
  <c r="K46" i="39"/>
  <c r="K50" i="39"/>
  <c r="K40" i="39"/>
  <c r="K43" i="39"/>
  <c r="K45" i="39"/>
  <c r="K47" i="39"/>
  <c r="K51" i="39"/>
  <c r="K98" i="39"/>
  <c r="K61" i="39"/>
  <c r="K63" i="39"/>
  <c r="K66" i="39"/>
  <c r="K68" i="39"/>
  <c r="B7" i="40"/>
  <c r="K19" i="39"/>
  <c r="K23" i="39"/>
  <c r="K59" i="39"/>
  <c r="K10" i="39"/>
  <c r="K26" i="39"/>
  <c r="K36" i="39"/>
  <c r="K57" i="39"/>
  <c r="K62" i="39"/>
  <c r="K67" i="39"/>
  <c r="K74" i="39"/>
  <c r="K86" i="39"/>
  <c r="K92" i="39"/>
  <c r="K94" i="39"/>
  <c r="K225" i="22"/>
  <c r="K58" i="39"/>
  <c r="K95" i="39"/>
  <c r="K20" i="39"/>
  <c r="K35" i="39"/>
  <c r="K71" i="39"/>
  <c r="K73" i="39"/>
  <c r="K77" i="39"/>
  <c r="K85" i="39"/>
  <c r="K87" i="39"/>
  <c r="K89" i="39"/>
  <c r="K224" i="22"/>
  <c r="K229" i="22"/>
  <c r="K231" i="22"/>
  <c r="K314" i="37"/>
  <c r="K256" i="37"/>
  <c r="K177" i="37"/>
  <c r="K241" i="37"/>
  <c r="K220" i="37"/>
  <c r="K227" i="37"/>
  <c r="K240" i="37"/>
  <c r="K245" i="37"/>
  <c r="K258" i="37"/>
  <c r="K211" i="37"/>
  <c r="K215" i="37"/>
  <c r="K222" i="37"/>
  <c r="K226" i="37"/>
  <c r="K228" i="37"/>
  <c r="K244" i="37"/>
  <c r="K257" i="37"/>
  <c r="K261" i="37"/>
  <c r="K263" i="37"/>
  <c r="K269" i="37"/>
  <c r="K277" i="37"/>
  <c r="K281" i="37"/>
  <c r="K285" i="37"/>
  <c r="K287" i="37"/>
  <c r="K294" i="37"/>
  <c r="K286" i="37"/>
  <c r="K300" i="37"/>
  <c r="K308" i="37"/>
  <c r="K312" i="37"/>
  <c r="K232" i="37"/>
  <c r="K234" i="37"/>
  <c r="K236" i="37"/>
  <c r="K288" i="37"/>
  <c r="K290" i="37"/>
  <c r="K295" i="37"/>
  <c r="K297" i="37"/>
  <c r="K299" i="37"/>
  <c r="K303" i="37"/>
  <c r="K311" i="37"/>
  <c r="K214" i="37"/>
  <c r="K270" i="37"/>
  <c r="K272" i="37"/>
  <c r="K280" i="37"/>
  <c r="K69" i="37"/>
  <c r="K204" i="37"/>
  <c r="K209" i="37"/>
  <c r="K218" i="37"/>
  <c r="K247" i="37"/>
  <c r="K249" i="37"/>
  <c r="K251" i="37"/>
  <c r="K253" i="37"/>
  <c r="K273" i="37"/>
  <c r="K296" i="37"/>
  <c r="K304" i="37"/>
  <c r="K306" i="37"/>
  <c r="K233" i="37"/>
  <c r="K265" i="37"/>
  <c r="K274" i="37"/>
  <c r="K278" i="37"/>
  <c r="K219" i="37"/>
  <c r="K246" i="37"/>
  <c r="K250" i="37"/>
  <c r="K307" i="37"/>
  <c r="K212" i="37"/>
  <c r="K238" i="37"/>
  <c r="K254" i="37"/>
  <c r="K292" i="37"/>
  <c r="K213" i="37"/>
  <c r="K216" i="37"/>
  <c r="K225" i="37"/>
  <c r="K231" i="37"/>
  <c r="K239" i="37"/>
  <c r="K242" i="37"/>
  <c r="K248" i="37"/>
  <c r="K259" i="37"/>
  <c r="K276" i="37"/>
  <c r="K279" i="37"/>
  <c r="K283" i="37"/>
  <c r="K298" i="37"/>
  <c r="K310" i="37"/>
  <c r="K313" i="37"/>
  <c r="K217" i="37"/>
  <c r="K235" i="37"/>
  <c r="K243" i="37"/>
  <c r="K252" i="37"/>
  <c r="K260" i="37"/>
  <c r="K262" i="37"/>
  <c r="K268" i="37"/>
  <c r="K271" i="37"/>
  <c r="K289" i="37"/>
  <c r="K302" i="37"/>
  <c r="K305" i="37"/>
  <c r="K266" i="37"/>
  <c r="K275" i="37"/>
  <c r="K284" i="37"/>
  <c r="K293" i="37"/>
  <c r="K301" i="37"/>
  <c r="K309" i="37"/>
  <c r="K71" i="37"/>
  <c r="K7" i="37"/>
  <c r="K18" i="37"/>
  <c r="K21" i="37"/>
  <c r="K23" i="37"/>
  <c r="K116" i="37"/>
  <c r="K120" i="37"/>
  <c r="K124" i="37"/>
  <c r="K128" i="37"/>
  <c r="K130" i="37"/>
  <c r="K8" i="37"/>
  <c r="K12" i="37"/>
  <c r="B8" i="37"/>
  <c r="K64" i="37"/>
  <c r="K66" i="37"/>
  <c r="K89" i="37"/>
  <c r="K93" i="37"/>
  <c r="K197" i="37"/>
  <c r="K113" i="37"/>
  <c r="K182" i="37"/>
  <c r="K186" i="37"/>
  <c r="K187" i="37"/>
  <c r="K191" i="37"/>
  <c r="K198" i="37"/>
  <c r="K200" i="37"/>
  <c r="K203" i="37"/>
  <c r="K206" i="37"/>
  <c r="K208" i="37"/>
  <c r="K223" i="22"/>
  <c r="K226" i="22"/>
  <c r="K153" i="22"/>
  <c r="K33" i="37"/>
  <c r="K35" i="37"/>
  <c r="K47" i="37"/>
  <c r="K49" i="37"/>
  <c r="K53" i="37"/>
  <c r="K79" i="37"/>
  <c r="K81" i="37"/>
  <c r="K83" i="37"/>
  <c r="K105" i="37"/>
  <c r="K115" i="37"/>
  <c r="K117" i="37"/>
  <c r="K125" i="37"/>
  <c r="K133" i="37"/>
  <c r="K137" i="37"/>
  <c r="K139" i="37"/>
  <c r="K141" i="37"/>
  <c r="K147" i="37"/>
  <c r="K155" i="37"/>
  <c r="K161" i="37"/>
  <c r="K165" i="37"/>
  <c r="K178" i="37"/>
  <c r="K24" i="37"/>
  <c r="K27" i="37"/>
  <c r="K32" i="37"/>
  <c r="K34" i="37"/>
  <c r="K36" i="37"/>
  <c r="K44" i="37"/>
  <c r="K46" i="37"/>
  <c r="K82" i="37"/>
  <c r="K84" i="37"/>
  <c r="K88" i="37"/>
  <c r="K92" i="37"/>
  <c r="K96" i="37"/>
  <c r="K98" i="37"/>
  <c r="K100" i="37"/>
  <c r="K106" i="37"/>
  <c r="K108" i="37"/>
  <c r="K138" i="37"/>
  <c r="K140" i="37"/>
  <c r="K148" i="37"/>
  <c r="K150" i="37"/>
  <c r="K154" i="37"/>
  <c r="K162" i="37"/>
  <c r="K164" i="37"/>
  <c r="K166" i="37"/>
  <c r="K172" i="37"/>
  <c r="K11" i="39"/>
  <c r="K14" i="39"/>
  <c r="K16" i="39"/>
  <c r="K38" i="39"/>
  <c r="K49" i="39"/>
  <c r="K55" i="39"/>
  <c r="K80" i="39"/>
  <c r="K100" i="39"/>
  <c r="K21" i="39"/>
  <c r="K174" i="37"/>
  <c r="K176" i="37"/>
  <c r="K181" i="37"/>
  <c r="K183" i="37"/>
  <c r="K185" i="37"/>
  <c r="K188" i="37"/>
  <c r="K190" i="37"/>
  <c r="K201" i="37"/>
  <c r="K202" i="37"/>
  <c r="K5" i="39"/>
  <c r="K7" i="39"/>
  <c r="K9" i="39"/>
  <c r="K12" i="39"/>
  <c r="K13" i="39"/>
  <c r="K17" i="39"/>
  <c r="K18" i="39"/>
  <c r="K22" i="39"/>
  <c r="K24" i="39"/>
  <c r="K31" i="39"/>
  <c r="K37" i="39"/>
  <c r="K44" i="39"/>
  <c r="K48" i="39"/>
  <c r="K54" i="39"/>
  <c r="K60" i="39"/>
  <c r="K65" i="39"/>
  <c r="K76" i="39"/>
  <c r="K79" i="39"/>
  <c r="K82" i="39"/>
  <c r="K93" i="39"/>
  <c r="K99" i="39"/>
  <c r="K39" i="39"/>
  <c r="K56" i="39"/>
  <c r="K75" i="39"/>
  <c r="K83" i="39"/>
  <c r="K88" i="39"/>
  <c r="K97" i="39"/>
  <c r="K6" i="37"/>
  <c r="K22" i="37"/>
  <c r="K129" i="37"/>
  <c r="K143" i="37"/>
  <c r="K158" i="37"/>
  <c r="K19" i="37"/>
  <c r="K122" i="37"/>
  <c r="K170" i="37"/>
  <c r="K37" i="37"/>
  <c r="K15" i="37"/>
  <c r="K16" i="37"/>
  <c r="K31" i="37"/>
  <c r="K56" i="37"/>
  <c r="K61" i="37"/>
  <c r="K73" i="37"/>
  <c r="K75" i="37"/>
  <c r="K78" i="37"/>
  <c r="K80" i="37"/>
  <c r="K85" i="37"/>
  <c r="K121" i="37"/>
  <c r="K136" i="37"/>
  <c r="K163" i="37"/>
  <c r="K169" i="37"/>
  <c r="K180" i="37"/>
  <c r="K50" i="37"/>
  <c r="K67" i="37"/>
  <c r="K86" i="37"/>
  <c r="K97" i="37"/>
  <c r="K110" i="37"/>
  <c r="K134" i="37"/>
  <c r="K157" i="37"/>
  <c r="K29" i="37"/>
  <c r="K41" i="37"/>
  <c r="K54" i="37"/>
  <c r="K94" i="37"/>
  <c r="K101" i="37"/>
  <c r="K114" i="37"/>
  <c r="K126" i="37"/>
  <c r="K167" i="37"/>
  <c r="K184" i="37"/>
  <c r="K189" i="37"/>
  <c r="K193" i="37"/>
  <c r="K207" i="37"/>
  <c r="K10" i="37"/>
  <c r="K14" i="37"/>
  <c r="K59" i="37"/>
  <c r="K5" i="37"/>
  <c r="K11" i="37"/>
  <c r="K26" i="37"/>
  <c r="K40" i="37"/>
  <c r="K42" i="37"/>
  <c r="K45" i="37"/>
  <c r="K48" i="37"/>
  <c r="K51" i="37"/>
  <c r="K58" i="37"/>
  <c r="K60" i="37"/>
  <c r="K65" i="37"/>
  <c r="K72" i="37"/>
  <c r="K76" i="37"/>
  <c r="K91" i="37"/>
  <c r="K102" i="37"/>
  <c r="K104" i="37"/>
  <c r="K107" i="37"/>
  <c r="K111" i="37"/>
  <c r="K118" i="37"/>
  <c r="K132" i="37"/>
  <c r="K145" i="37"/>
  <c r="K149" i="37"/>
  <c r="K152" i="37"/>
  <c r="K156" i="37"/>
  <c r="K159" i="37"/>
  <c r="K175" i="37"/>
  <c r="K196" i="37"/>
  <c r="K199" i="37"/>
  <c r="K9" i="37"/>
  <c r="K13" i="37"/>
  <c r="K17" i="37"/>
  <c r="K20" i="37"/>
  <c r="K30" i="37"/>
  <c r="K38" i="37"/>
  <c r="K55" i="37"/>
  <c r="K131" i="37"/>
  <c r="K74" i="37"/>
  <c r="K90" i="37"/>
  <c r="K103" i="37"/>
  <c r="K123" i="37"/>
  <c r="K52" i="37"/>
  <c r="K70" i="37"/>
  <c r="K87" i="37"/>
  <c r="K99" i="37"/>
  <c r="K95" i="37"/>
  <c r="K112" i="37"/>
  <c r="K119" i="37"/>
  <c r="K127" i="37"/>
  <c r="K135" i="37"/>
  <c r="K195" i="37"/>
  <c r="K210" i="37"/>
  <c r="K151" i="37"/>
  <c r="K160" i="37"/>
  <c r="K168" i="37"/>
  <c r="J222" i="22"/>
  <c r="I222" i="22"/>
  <c r="J220" i="22"/>
  <c r="I220" i="22"/>
  <c r="J219" i="22"/>
  <c r="I219" i="22"/>
  <c r="J218" i="22"/>
  <c r="I218" i="22"/>
  <c r="J217" i="22"/>
  <c r="I217" i="22"/>
  <c r="J216" i="22"/>
  <c r="I216" i="22"/>
  <c r="J215" i="22"/>
  <c r="I215" i="22"/>
  <c r="J214" i="22"/>
  <c r="I214" i="22"/>
  <c r="J213" i="22"/>
  <c r="I213" i="22"/>
  <c r="J212" i="22"/>
  <c r="I212" i="22"/>
  <c r="J211" i="22"/>
  <c r="I211" i="22"/>
  <c r="J210" i="22"/>
  <c r="I210" i="22"/>
  <c r="J209" i="22"/>
  <c r="I209" i="22"/>
  <c r="J208" i="22"/>
  <c r="I208" i="22"/>
  <c r="J207" i="22"/>
  <c r="I207" i="22"/>
  <c r="J206" i="22"/>
  <c r="I206" i="22"/>
  <c r="J205" i="22"/>
  <c r="I205" i="22"/>
  <c r="J203" i="22"/>
  <c r="I203" i="22"/>
  <c r="J201" i="22"/>
  <c r="I201" i="22"/>
  <c r="J200" i="22"/>
  <c r="I200" i="22"/>
  <c r="J195" i="22"/>
  <c r="I195" i="22"/>
  <c r="J193" i="22"/>
  <c r="I193" i="22"/>
  <c r="J192" i="22"/>
  <c r="I192" i="22"/>
  <c r="J191" i="22"/>
  <c r="I191" i="22"/>
  <c r="J190" i="22"/>
  <c r="I190" i="22"/>
  <c r="J189" i="22"/>
  <c r="I189" i="22"/>
  <c r="J188" i="22"/>
  <c r="I188" i="22"/>
  <c r="J187" i="22"/>
  <c r="I187" i="22"/>
  <c r="J186" i="22"/>
  <c r="I186" i="22"/>
  <c r="J185" i="22"/>
  <c r="I185" i="22"/>
  <c r="J184" i="22"/>
  <c r="I184" i="22"/>
  <c r="J183" i="22"/>
  <c r="I183" i="22"/>
  <c r="J182" i="22"/>
  <c r="I182" i="22"/>
  <c r="J181" i="22"/>
  <c r="I181" i="22"/>
  <c r="J180" i="22"/>
  <c r="I180" i="22"/>
  <c r="J179" i="22"/>
  <c r="I179" i="22"/>
  <c r="J178" i="22"/>
  <c r="I178" i="22"/>
  <c r="J177" i="22"/>
  <c r="I177" i="22"/>
  <c r="J176" i="22"/>
  <c r="I176" i="22"/>
  <c r="J173" i="22"/>
  <c r="I173" i="22"/>
  <c r="J172" i="22"/>
  <c r="I172" i="22"/>
  <c r="J171" i="22"/>
  <c r="I171" i="22"/>
  <c r="J170" i="22"/>
  <c r="I170" i="22"/>
  <c r="J169" i="22"/>
  <c r="I169" i="22"/>
  <c r="J167" i="22"/>
  <c r="I167" i="22"/>
  <c r="J166" i="22"/>
  <c r="I166" i="22"/>
  <c r="J165" i="22"/>
  <c r="I165" i="22"/>
  <c r="J164" i="22"/>
  <c r="I164" i="22"/>
  <c r="J163" i="22"/>
  <c r="I163" i="22"/>
  <c r="J162" i="22"/>
  <c r="I162" i="22"/>
  <c r="J160" i="22"/>
  <c r="I160" i="22"/>
  <c r="J159" i="22"/>
  <c r="I159" i="22"/>
  <c r="J158" i="22"/>
  <c r="I158" i="22"/>
  <c r="J157" i="22"/>
  <c r="I157" i="22"/>
  <c r="J156" i="22"/>
  <c r="I156" i="22"/>
  <c r="J155" i="22"/>
  <c r="I155" i="22"/>
  <c r="J154" i="22"/>
  <c r="I154" i="22"/>
  <c r="J151" i="22"/>
  <c r="I151" i="22"/>
  <c r="J150" i="22"/>
  <c r="I150" i="22"/>
  <c r="J148" i="22"/>
  <c r="I148" i="22"/>
  <c r="J147" i="22"/>
  <c r="I147" i="22"/>
  <c r="J146" i="22"/>
  <c r="I146" i="22"/>
  <c r="J145" i="22"/>
  <c r="I145" i="22"/>
  <c r="J144" i="22"/>
  <c r="I144" i="22"/>
  <c r="J143" i="22"/>
  <c r="I143" i="22"/>
  <c r="J142" i="22"/>
  <c r="I142" i="22"/>
  <c r="J141" i="22"/>
  <c r="I141" i="22"/>
  <c r="J140" i="22"/>
  <c r="I140" i="22"/>
  <c r="J139" i="22"/>
  <c r="I139" i="22"/>
  <c r="J138" i="22"/>
  <c r="I138" i="22"/>
  <c r="J137" i="22"/>
  <c r="I137" i="22"/>
  <c r="J136" i="22"/>
  <c r="I136" i="22"/>
  <c r="J135" i="22"/>
  <c r="I135" i="22"/>
  <c r="J134" i="22"/>
  <c r="I134" i="22"/>
  <c r="J133" i="22"/>
  <c r="I133" i="22"/>
  <c r="J132" i="22"/>
  <c r="I132" i="22"/>
  <c r="J130" i="22"/>
  <c r="I130" i="22"/>
  <c r="J129" i="22"/>
  <c r="I129" i="22"/>
  <c r="J128" i="22"/>
  <c r="I128" i="22"/>
  <c r="J127" i="22"/>
  <c r="I127" i="22"/>
  <c r="J126" i="22"/>
  <c r="I126" i="22"/>
  <c r="J125" i="22"/>
  <c r="I125" i="22"/>
  <c r="J124" i="22"/>
  <c r="I124" i="22"/>
  <c r="J123" i="22"/>
  <c r="I123" i="22"/>
  <c r="J122" i="22"/>
  <c r="I122" i="22"/>
  <c r="J121" i="22"/>
  <c r="I121" i="22"/>
  <c r="J120" i="22"/>
  <c r="I120" i="22"/>
  <c r="J119" i="22"/>
  <c r="I119" i="22"/>
  <c r="J118" i="22"/>
  <c r="I118" i="22"/>
  <c r="J116" i="22"/>
  <c r="I116" i="22"/>
  <c r="J115" i="22"/>
  <c r="I115" i="22"/>
  <c r="J114" i="22"/>
  <c r="I114" i="22"/>
  <c r="J113" i="22"/>
  <c r="I113" i="22"/>
  <c r="J112" i="22"/>
  <c r="I112" i="22"/>
  <c r="J109" i="22"/>
  <c r="I109" i="22"/>
  <c r="J108" i="22"/>
  <c r="I108" i="22"/>
  <c r="J107" i="22"/>
  <c r="I107" i="22"/>
  <c r="J106" i="22"/>
  <c r="I106" i="22"/>
  <c r="J105" i="22"/>
  <c r="I105" i="22"/>
  <c r="J104" i="22"/>
  <c r="I104" i="22"/>
  <c r="J103" i="22"/>
  <c r="I103" i="22"/>
  <c r="J102" i="22"/>
  <c r="I102" i="22"/>
  <c r="J101" i="22"/>
  <c r="I101" i="22"/>
  <c r="J100" i="22"/>
  <c r="I100" i="22"/>
  <c r="J99" i="22"/>
  <c r="I99" i="22"/>
  <c r="J97" i="22"/>
  <c r="I97" i="22"/>
  <c r="J96" i="22"/>
  <c r="I96" i="22"/>
  <c r="J95" i="22"/>
  <c r="I95" i="22"/>
  <c r="J93" i="22"/>
  <c r="I93" i="22"/>
  <c r="J92" i="22"/>
  <c r="I92" i="22"/>
  <c r="J91" i="22"/>
  <c r="I91" i="22"/>
  <c r="J90" i="22"/>
  <c r="I90" i="22"/>
  <c r="J89" i="22"/>
  <c r="I89" i="22"/>
  <c r="J87" i="22"/>
  <c r="I87" i="22"/>
  <c r="J86" i="22"/>
  <c r="I86" i="22"/>
  <c r="J85" i="22"/>
  <c r="I85" i="22"/>
  <c r="J84" i="22"/>
  <c r="I84" i="22"/>
  <c r="J83" i="22"/>
  <c r="I83" i="22"/>
  <c r="J82" i="22"/>
  <c r="I82" i="22"/>
  <c r="J81" i="22"/>
  <c r="I81" i="22"/>
  <c r="J80" i="22"/>
  <c r="I80" i="22"/>
  <c r="J79" i="22"/>
  <c r="I79" i="22"/>
  <c r="J78" i="22"/>
  <c r="I78" i="22"/>
  <c r="J77" i="22"/>
  <c r="I77" i="22"/>
  <c r="J76" i="22"/>
  <c r="I76" i="22"/>
  <c r="J75" i="22"/>
  <c r="I75" i="22"/>
  <c r="J74" i="22"/>
  <c r="I74" i="22"/>
  <c r="J73" i="22"/>
  <c r="I73" i="22"/>
  <c r="J72" i="22"/>
  <c r="I72" i="22"/>
  <c r="J71" i="22"/>
  <c r="I71" i="22"/>
  <c r="J69" i="22"/>
  <c r="I69" i="22"/>
  <c r="J68" i="22"/>
  <c r="I68" i="22"/>
  <c r="J67" i="22"/>
  <c r="I67" i="22"/>
  <c r="J66" i="22"/>
  <c r="I66" i="22"/>
  <c r="J64" i="22"/>
  <c r="I64" i="22"/>
  <c r="J63" i="22"/>
  <c r="I63" i="22"/>
  <c r="J61" i="22"/>
  <c r="I61" i="22"/>
  <c r="J60" i="22"/>
  <c r="I60" i="22"/>
  <c r="J59" i="22"/>
  <c r="I59" i="22"/>
  <c r="J57" i="22"/>
  <c r="I57" i="22"/>
  <c r="J56" i="22"/>
  <c r="I56" i="22"/>
  <c r="K3" i="39"/>
  <c r="D26" i="6"/>
  <c r="D25" i="6"/>
  <c r="B8" i="40"/>
  <c r="K96" i="22"/>
  <c r="K103" i="22"/>
  <c r="K87" i="22"/>
  <c r="K90" i="22"/>
  <c r="K95" i="22"/>
  <c r="K105" i="22"/>
  <c r="K100" i="22"/>
  <c r="K102" i="22"/>
  <c r="K108" i="22"/>
  <c r="K63" i="22"/>
  <c r="K68" i="22"/>
  <c r="K85" i="22"/>
  <c r="K56" i="22"/>
  <c r="K69" i="22"/>
  <c r="K78" i="22"/>
  <c r="K80" i="22"/>
  <c r="K86" i="22"/>
  <c r="K91" i="22"/>
  <c r="K184" i="22"/>
  <c r="K118" i="22"/>
  <c r="K120" i="22"/>
  <c r="K122" i="22"/>
  <c r="K124" i="22"/>
  <c r="K126" i="22"/>
  <c r="K128" i="22"/>
  <c r="K130" i="22"/>
  <c r="K133" i="22"/>
  <c r="K135" i="22"/>
  <c r="K137" i="22"/>
  <c r="K139" i="22"/>
  <c r="K141" i="22"/>
  <c r="K143" i="22"/>
  <c r="K145" i="22"/>
  <c r="K147" i="22"/>
  <c r="K150" i="22"/>
  <c r="K155" i="22"/>
  <c r="K157" i="22"/>
  <c r="K159" i="22"/>
  <c r="K162" i="22"/>
  <c r="K164" i="22"/>
  <c r="K166" i="22"/>
  <c r="K169" i="22"/>
  <c r="K171" i="22"/>
  <c r="K173" i="22"/>
  <c r="K177" i="22"/>
  <c r="K179" i="22"/>
  <c r="K183" i="22"/>
  <c r="K187" i="22"/>
  <c r="K193" i="22"/>
  <c r="K201" i="22"/>
  <c r="K205" i="22"/>
  <c r="K209" i="22"/>
  <c r="K215" i="22"/>
  <c r="K217" i="22"/>
  <c r="K219" i="22"/>
  <c r="K222" i="22"/>
  <c r="K190" i="22"/>
  <c r="K208" i="22"/>
  <c r="K109" i="22"/>
  <c r="K115" i="22"/>
  <c r="K214" i="22"/>
  <c r="K218" i="22"/>
  <c r="K61" i="22"/>
  <c r="K67" i="22"/>
  <c r="K60" i="22"/>
  <c r="K66" i="22"/>
  <c r="K73" i="22"/>
  <c r="K75" i="22"/>
  <c r="K77" i="22"/>
  <c r="K83" i="22"/>
  <c r="K99" i="22"/>
  <c r="K112" i="22"/>
  <c r="K127" i="22"/>
  <c r="K132" i="22"/>
  <c r="K136" i="22"/>
  <c r="K140" i="22"/>
  <c r="K144" i="22"/>
  <c r="K148" i="22"/>
  <c r="K154" i="22"/>
  <c r="K158" i="22"/>
  <c r="K163" i="22"/>
  <c r="K167" i="22"/>
  <c r="K172" i="22"/>
  <c r="K178" i="22"/>
  <c r="K180" i="22"/>
  <c r="K186" i="22"/>
  <c r="K191" i="22"/>
  <c r="K213" i="22"/>
  <c r="K192" i="22"/>
  <c r="K200" i="22"/>
  <c r="K212" i="22"/>
  <c r="K81" i="22"/>
  <c r="K57" i="22"/>
  <c r="K64" i="22"/>
  <c r="K71" i="22"/>
  <c r="K72" i="22"/>
  <c r="K82" i="22"/>
  <c r="K89" i="22"/>
  <c r="K93" i="22"/>
  <c r="K97" i="22"/>
  <c r="K104" i="22"/>
  <c r="K106" i="22"/>
  <c r="K113" i="22"/>
  <c r="K119" i="22"/>
  <c r="K121" i="22"/>
  <c r="K123" i="22"/>
  <c r="K125" i="22"/>
  <c r="K129" i="22"/>
  <c r="K134" i="22"/>
  <c r="K138" i="22"/>
  <c r="K142" i="22"/>
  <c r="K146" i="22"/>
  <c r="K151" i="22"/>
  <c r="K156" i="22"/>
  <c r="K160" i="22"/>
  <c r="K165" i="22"/>
  <c r="K170" i="22"/>
  <c r="K176" i="22"/>
  <c r="K182" i="22"/>
  <c r="K185" i="22"/>
  <c r="K188" i="22"/>
  <c r="K195" i="22"/>
  <c r="K207" i="22"/>
  <c r="K210" i="22"/>
  <c r="K216" i="22"/>
  <c r="K92" i="22"/>
  <c r="K206" i="22"/>
  <c r="K59" i="22"/>
  <c r="K74" i="22"/>
  <c r="K76" i="22"/>
  <c r="K79" i="22"/>
  <c r="K84" i="22"/>
  <c r="K101" i="22"/>
  <c r="K107" i="22"/>
  <c r="K189" i="22"/>
  <c r="K203" i="22"/>
  <c r="K211" i="22"/>
  <c r="K220" i="22"/>
  <c r="K181" i="22"/>
  <c r="K116" i="22"/>
  <c r="K114" i="22"/>
  <c r="I25" i="22"/>
  <c r="J25" i="22"/>
  <c r="B5" i="22"/>
  <c r="B11" i="37"/>
  <c r="B9" i="40"/>
  <c r="B10" i="37"/>
  <c r="B9" i="37"/>
  <c r="B6" i="22"/>
  <c r="K25" i="22"/>
  <c r="E44" i="6"/>
  <c r="E37" i="6"/>
  <c r="E30" i="6"/>
  <c r="B43" i="6"/>
  <c r="B36" i="6"/>
  <c r="B29" i="6"/>
  <c r="B22" i="6"/>
  <c r="I16" i="6"/>
  <c r="H16" i="6"/>
  <c r="G16" i="6"/>
  <c r="C18" i="6"/>
  <c r="C25" i="6"/>
  <c r="C17" i="6"/>
  <c r="C24" i="6"/>
  <c r="F4" i="2"/>
  <c r="C16" i="6"/>
  <c r="C23" i="6"/>
  <c r="D47" i="6"/>
  <c r="D40" i="6"/>
  <c r="D33" i="6"/>
  <c r="D46" i="6"/>
  <c r="D39" i="6"/>
  <c r="D32" i="6"/>
  <c r="D45" i="6"/>
  <c r="D38" i="6"/>
  <c r="D31" i="6"/>
  <c r="J54" i="22"/>
  <c r="I54" i="22"/>
  <c r="J53" i="22"/>
  <c r="I53" i="22"/>
  <c r="J51" i="22"/>
  <c r="I51" i="22"/>
  <c r="J50" i="22"/>
  <c r="I50" i="22"/>
  <c r="J49" i="22"/>
  <c r="I49" i="22"/>
  <c r="J48" i="22"/>
  <c r="I48" i="22"/>
  <c r="J47" i="22"/>
  <c r="I47" i="22"/>
  <c r="J45" i="22"/>
  <c r="I45" i="22"/>
  <c r="J44" i="22"/>
  <c r="I44" i="22"/>
  <c r="J43" i="22"/>
  <c r="I43" i="22"/>
  <c r="J42" i="22"/>
  <c r="I42" i="22"/>
  <c r="J41" i="22"/>
  <c r="I41" i="22"/>
  <c r="J40" i="22"/>
  <c r="I40" i="22"/>
  <c r="J39" i="22"/>
  <c r="I39" i="22"/>
  <c r="J38" i="22"/>
  <c r="I38" i="22"/>
  <c r="J37" i="22"/>
  <c r="I37" i="22"/>
  <c r="J36" i="22"/>
  <c r="I36" i="22"/>
  <c r="J35" i="22"/>
  <c r="I35" i="22"/>
  <c r="J34" i="22"/>
  <c r="I34" i="22"/>
  <c r="J32" i="22"/>
  <c r="I32" i="22"/>
  <c r="J31" i="22"/>
  <c r="I31" i="22"/>
  <c r="J30" i="22"/>
  <c r="I30" i="22"/>
  <c r="J29" i="22"/>
  <c r="I29" i="22"/>
  <c r="J28" i="22"/>
  <c r="I28" i="22"/>
  <c r="J27" i="22"/>
  <c r="I27" i="22"/>
  <c r="J26" i="22"/>
  <c r="I26" i="22"/>
  <c r="J24" i="22"/>
  <c r="I24" i="22"/>
  <c r="J22" i="22"/>
  <c r="I22" i="22"/>
  <c r="J21" i="22"/>
  <c r="I21" i="22"/>
  <c r="J20" i="22"/>
  <c r="I20" i="22"/>
  <c r="H19" i="22"/>
  <c r="I44" i="6"/>
  <c r="J19" i="22"/>
  <c r="I19" i="22"/>
  <c r="H18" i="22"/>
  <c r="H44" i="6"/>
  <c r="J18" i="22"/>
  <c r="I18" i="22"/>
  <c r="H17" i="22"/>
  <c r="G44" i="6"/>
  <c r="J17" i="22"/>
  <c r="I17" i="22"/>
  <c r="H16" i="22"/>
  <c r="F44" i="6"/>
  <c r="J16" i="22"/>
  <c r="I16" i="22"/>
  <c r="H15" i="22"/>
  <c r="I37" i="6"/>
  <c r="J15" i="22"/>
  <c r="I15" i="22"/>
  <c r="H14" i="22"/>
  <c r="H37" i="6"/>
  <c r="J14" i="22"/>
  <c r="I14" i="22"/>
  <c r="H13" i="22"/>
  <c r="G37" i="6"/>
  <c r="J13" i="22"/>
  <c r="I13" i="22"/>
  <c r="H12" i="22"/>
  <c r="F37" i="6"/>
  <c r="J11" i="22"/>
  <c r="I11" i="22"/>
  <c r="H11" i="22"/>
  <c r="I30" i="6"/>
  <c r="J10" i="22"/>
  <c r="I10" i="22"/>
  <c r="H10" i="22"/>
  <c r="H30" i="6"/>
  <c r="J9" i="22"/>
  <c r="I9" i="22"/>
  <c r="H9" i="22"/>
  <c r="G30" i="6"/>
  <c r="J8" i="22"/>
  <c r="I8" i="22"/>
  <c r="H8" i="22"/>
  <c r="F30" i="6"/>
  <c r="J7" i="22"/>
  <c r="I7" i="22"/>
  <c r="L4" i="2"/>
  <c r="J6" i="22"/>
  <c r="I6" i="22"/>
  <c r="K4" i="2"/>
  <c r="J5" i="22"/>
  <c r="I5" i="22"/>
  <c r="J4" i="2"/>
  <c r="J4" i="22"/>
  <c r="I4" i="22"/>
  <c r="H4" i="2"/>
  <c r="K3" i="37"/>
  <c r="D24" i="6"/>
  <c r="I4" i="2"/>
  <c r="I2" i="2"/>
  <c r="F23" i="6"/>
  <c r="B10" i="40"/>
  <c r="B12" i="37"/>
  <c r="I43" i="6"/>
  <c r="H36" i="6"/>
  <c r="F36" i="6"/>
  <c r="F43" i="6"/>
  <c r="H43" i="6"/>
  <c r="I36" i="6"/>
  <c r="F29" i="6"/>
  <c r="I29" i="6"/>
  <c r="H29" i="6"/>
  <c r="E36" i="6"/>
  <c r="E29" i="6"/>
  <c r="E43" i="6"/>
  <c r="D30" i="6"/>
  <c r="D29" i="6"/>
  <c r="G29" i="6"/>
  <c r="D37" i="6"/>
  <c r="D36" i="6"/>
  <c r="G36" i="6"/>
  <c r="D44" i="6"/>
  <c r="D43" i="6"/>
  <c r="G43" i="6"/>
  <c r="D17" i="6"/>
  <c r="D19" i="6"/>
  <c r="D18" i="6"/>
  <c r="B7" i="22"/>
  <c r="J2" i="2"/>
  <c r="E23" i="6"/>
  <c r="G23" i="6"/>
  <c r="I23" i="6"/>
  <c r="F16" i="6"/>
  <c r="H23" i="6"/>
  <c r="E16" i="6"/>
  <c r="H2" i="2"/>
  <c r="L2" i="2"/>
  <c r="D16" i="6"/>
  <c r="C46" i="6"/>
  <c r="C44" i="6"/>
  <c r="C45" i="6"/>
  <c r="C39" i="6"/>
  <c r="C38" i="6"/>
  <c r="C37" i="6"/>
  <c r="C30" i="6"/>
  <c r="C31" i="6"/>
  <c r="C32" i="6"/>
  <c r="K42" i="22"/>
  <c r="K44" i="22"/>
  <c r="K47" i="22"/>
  <c r="K49" i="22"/>
  <c r="K51" i="22"/>
  <c r="K53" i="22"/>
  <c r="K9" i="22"/>
  <c r="K15" i="22"/>
  <c r="K19" i="22"/>
  <c r="K27" i="22"/>
  <c r="K29" i="22"/>
  <c r="K37" i="22"/>
  <c r="K5" i="22"/>
  <c r="K11" i="22"/>
  <c r="K17" i="22"/>
  <c r="K45" i="22"/>
  <c r="K6" i="22"/>
  <c r="K7" i="22"/>
  <c r="K8" i="22"/>
  <c r="K14" i="22"/>
  <c r="K18" i="22"/>
  <c r="K31" i="22"/>
  <c r="K34" i="22"/>
  <c r="K48" i="22"/>
  <c r="K16" i="22"/>
  <c r="K4" i="22"/>
  <c r="K30" i="22"/>
  <c r="K32" i="22"/>
  <c r="K35" i="22"/>
  <c r="K36" i="22"/>
  <c r="K38" i="22"/>
  <c r="K40" i="22"/>
  <c r="K43" i="22"/>
  <c r="K54" i="22"/>
  <c r="K50" i="22"/>
  <c r="K20" i="22"/>
  <c r="K22" i="22"/>
  <c r="K13" i="22"/>
  <c r="K10" i="22"/>
  <c r="K21" i="22"/>
  <c r="K24" i="22"/>
  <c r="K26" i="22"/>
  <c r="K28" i="22"/>
  <c r="K39" i="22"/>
  <c r="K41" i="22"/>
  <c r="K3" i="22"/>
  <c r="B11" i="40"/>
  <c r="B13" i="37"/>
  <c r="D15" i="6"/>
  <c r="B8" i="22"/>
  <c r="B9" i="22"/>
  <c r="H22" i="6"/>
  <c r="F22" i="6"/>
  <c r="G22" i="6"/>
  <c r="I22" i="6"/>
  <c r="E22" i="6"/>
  <c r="B14" i="37"/>
  <c r="B12" i="40"/>
  <c r="B15" i="37"/>
  <c r="D23" i="6"/>
  <c r="D22" i="6"/>
  <c r="I15" i="6"/>
  <c r="H15" i="6"/>
  <c r="B13" i="40"/>
  <c r="B16" i="37"/>
  <c r="B10" i="22"/>
  <c r="G15" i="6"/>
  <c r="G9" i="6"/>
  <c r="I9" i="6"/>
  <c r="H9" i="6"/>
  <c r="B14" i="40"/>
  <c r="B17" i="37"/>
  <c r="B11" i="22"/>
  <c r="I12" i="6"/>
  <c r="G12" i="6"/>
  <c r="H12" i="6"/>
  <c r="F15" i="6"/>
  <c r="K2" i="2"/>
  <c r="E15" i="6"/>
  <c r="D9" i="6"/>
  <c r="B15" i="40"/>
  <c r="B18" i="37"/>
  <c r="B15" i="22"/>
  <c r="F12" i="6"/>
  <c r="F9" i="6"/>
  <c r="E9" i="6"/>
  <c r="E12" i="6"/>
  <c r="B18" i="40"/>
  <c r="B16" i="40"/>
  <c r="B19" i="37"/>
  <c r="D12" i="6"/>
  <c r="G6" i="6"/>
  <c r="B17" i="40"/>
  <c r="B19" i="40"/>
  <c r="B20" i="37"/>
  <c r="B16" i="22"/>
  <c r="B17" i="22"/>
  <c r="B21" i="37"/>
  <c r="B18" i="22"/>
  <c r="B20" i="40"/>
  <c r="B21" i="40"/>
  <c r="B22" i="37"/>
  <c r="B19" i="22"/>
  <c r="B22" i="40"/>
  <c r="B23" i="37"/>
  <c r="B21" i="22"/>
  <c r="B23" i="40"/>
  <c r="B24" i="37"/>
  <c r="B20" i="22"/>
  <c r="B26" i="37"/>
  <c r="B24" i="40"/>
  <c r="B22" i="22"/>
  <c r="B27" i="37"/>
  <c r="B26" i="40"/>
  <c r="B24" i="22"/>
  <c r="B29" i="37"/>
  <c r="B27" i="40"/>
  <c r="B25" i="22"/>
  <c r="B30" i="37"/>
  <c r="B28" i="40"/>
  <c r="B27" i="22"/>
  <c r="B26" i="22"/>
  <c r="B31" i="37"/>
  <c r="B29" i="40"/>
  <c r="B28" i="22"/>
  <c r="B32" i="37"/>
  <c r="B30" i="40"/>
  <c r="B29" i="22"/>
  <c r="B31" i="40"/>
  <c r="B30" i="22"/>
  <c r="B33" i="37"/>
  <c r="B32" i="40"/>
  <c r="B34" i="37"/>
  <c r="B31" i="22"/>
  <c r="B33" i="40"/>
  <c r="B35" i="37"/>
  <c r="B34" i="40"/>
  <c r="B36" i="37"/>
  <c r="B34" i="22"/>
  <c r="B32" i="22"/>
  <c r="B35" i="40"/>
  <c r="B37" i="37"/>
  <c r="B35" i="22"/>
  <c r="B37" i="40"/>
  <c r="B38" i="37"/>
  <c r="B36" i="22"/>
  <c r="B38" i="40"/>
  <c r="B40" i="37"/>
  <c r="B37" i="22"/>
  <c r="B39" i="40"/>
  <c r="B41" i="37"/>
  <c r="B41" i="40"/>
  <c r="B42" i="37"/>
  <c r="B38" i="22"/>
  <c r="B42" i="40"/>
  <c r="B44" i="37"/>
  <c r="B39" i="22"/>
  <c r="B43" i="40"/>
  <c r="B45" i="37"/>
  <c r="B40" i="22"/>
  <c r="B44" i="40"/>
  <c r="B46" i="37"/>
  <c r="B41" i="22"/>
  <c r="B45" i="40"/>
  <c r="B47" i="37"/>
  <c r="B42" i="22"/>
  <c r="B46" i="40"/>
  <c r="B48" i="37"/>
  <c r="B43" i="22"/>
  <c r="B47" i="40"/>
  <c r="B49" i="37"/>
  <c r="B44" i="22"/>
  <c r="B49" i="40"/>
  <c r="B50" i="37"/>
  <c r="B45" i="22"/>
  <c r="B50" i="40"/>
  <c r="B51" i="37"/>
  <c r="B47" i="22"/>
  <c r="B51" i="40"/>
  <c r="B53" i="40"/>
  <c r="B52" i="37"/>
  <c r="B48" i="22"/>
  <c r="B52" i="40"/>
  <c r="B53" i="37"/>
  <c r="B49" i="22"/>
  <c r="B54" i="37"/>
  <c r="B50" i="22"/>
  <c r="B54" i="40"/>
  <c r="B55" i="37"/>
  <c r="B51" i="22"/>
  <c r="B55" i="40"/>
  <c r="B56" i="37"/>
  <c r="B53" i="22"/>
  <c r="B57" i="40"/>
  <c r="B58" i="37"/>
  <c r="B54" i="22"/>
  <c r="B58" i="40"/>
  <c r="B59" i="37"/>
  <c r="B56" i="22"/>
  <c r="B59" i="40"/>
  <c r="B60" i="37"/>
  <c r="B57" i="22"/>
  <c r="B60" i="40"/>
  <c r="B61" i="37"/>
  <c r="B59" i="22"/>
  <c r="B61" i="40"/>
  <c r="B64" i="37"/>
  <c r="B60" i="22"/>
  <c r="B63" i="40"/>
  <c r="B65" i="37"/>
  <c r="B61" i="22"/>
  <c r="B64" i="40"/>
  <c r="B66" i="37"/>
  <c r="B63" i="22"/>
  <c r="B65" i="40"/>
  <c r="B67" i="37"/>
  <c r="B64" i="22"/>
  <c r="B66" i="40"/>
  <c r="B69" i="37"/>
  <c r="B66" i="22"/>
  <c r="B67" i="40"/>
  <c r="B70" i="37"/>
  <c r="B67" i="22"/>
  <c r="B68" i="40"/>
  <c r="B71" i="37"/>
  <c r="B68" i="22"/>
  <c r="B69" i="40"/>
  <c r="B72" i="37"/>
  <c r="B69" i="22"/>
  <c r="B70" i="40"/>
  <c r="B73" i="37"/>
  <c r="B71" i="40"/>
  <c r="B74" i="37"/>
  <c r="B72" i="22"/>
  <c r="B72" i="40"/>
  <c r="B75" i="37"/>
  <c r="B73" i="22"/>
  <c r="B73" i="40"/>
  <c r="B76" i="37"/>
  <c r="B74" i="22"/>
  <c r="B74" i="40"/>
  <c r="B78" i="37"/>
  <c r="B75" i="22"/>
  <c r="B75" i="40"/>
  <c r="B79" i="37"/>
  <c r="B76" i="22"/>
  <c r="B77" i="40"/>
  <c r="B80" i="37"/>
  <c r="B77" i="22"/>
  <c r="B78" i="40"/>
  <c r="B81" i="37"/>
  <c r="B78" i="22"/>
  <c r="B79" i="40"/>
  <c r="B82" i="37"/>
  <c r="B79" i="22"/>
  <c r="B80" i="40"/>
  <c r="B83" i="37"/>
  <c r="B80" i="22"/>
  <c r="B81" i="40"/>
  <c r="B84" i="37"/>
  <c r="B81" i="22"/>
  <c r="B82" i="40"/>
  <c r="B85" i="37"/>
  <c r="B82" i="22"/>
  <c r="B83" i="40"/>
  <c r="B86" i="37"/>
  <c r="B83" i="22"/>
  <c r="B84" i="40"/>
  <c r="B87" i="37"/>
  <c r="B84" i="22"/>
  <c r="B85" i="40"/>
  <c r="B88" i="37"/>
  <c r="B85" i="22"/>
  <c r="B87" i="40"/>
  <c r="B89" i="37"/>
  <c r="B86" i="22"/>
  <c r="B88" i="40"/>
  <c r="B90" i="37"/>
  <c r="B87" i="22"/>
  <c r="B89" i="40"/>
  <c r="B91" i="37"/>
  <c r="B89" i="22"/>
  <c r="B90" i="40"/>
  <c r="B92" i="37"/>
  <c r="B90" i="22"/>
  <c r="B91" i="40"/>
  <c r="B93" i="37"/>
  <c r="B91" i="22"/>
  <c r="B92" i="40"/>
  <c r="B94" i="37"/>
  <c r="B92" i="22"/>
  <c r="B93" i="40"/>
  <c r="B95" i="37"/>
  <c r="B93" i="22"/>
  <c r="B94" i="40"/>
  <c r="B96" i="37"/>
  <c r="B95" i="22"/>
  <c r="B95" i="40"/>
  <c r="B97" i="37"/>
  <c r="B96" i="22"/>
  <c r="B96" i="40"/>
  <c r="B98" i="37"/>
  <c r="B97" i="22"/>
  <c r="B97" i="40"/>
  <c r="B99" i="37"/>
  <c r="B99" i="22"/>
  <c r="B99" i="40"/>
  <c r="B100" i="37"/>
  <c r="B100" i="22"/>
  <c r="B100" i="40"/>
  <c r="B101" i="37"/>
  <c r="B101" i="22"/>
  <c r="B101" i="40"/>
  <c r="B102" i="37"/>
  <c r="B102" i="22"/>
  <c r="B102" i="40"/>
  <c r="B103" i="37"/>
  <c r="B103" i="22"/>
  <c r="B103" i="40"/>
  <c r="B104" i="37"/>
  <c r="B104" i="22"/>
  <c r="B104" i="40"/>
  <c r="B105" i="37"/>
  <c r="B105" i="22"/>
  <c r="B105" i="40"/>
  <c r="B106" i="37"/>
  <c r="B106" i="22"/>
  <c r="B106" i="40"/>
  <c r="B107" i="37"/>
  <c r="B107" i="22"/>
  <c r="B107" i="40"/>
  <c r="B108" i="37"/>
  <c r="B108" i="22"/>
  <c r="B108" i="40"/>
  <c r="B110" i="37"/>
  <c r="B109" i="22"/>
  <c r="B109" i="40"/>
  <c r="B111" i="37"/>
  <c r="B112" i="22"/>
  <c r="B111" i="40"/>
  <c r="B112" i="37"/>
  <c r="B113" i="22"/>
  <c r="B112" i="40"/>
  <c r="B113" i="37"/>
  <c r="B114" i="22"/>
  <c r="B113" i="40"/>
  <c r="B114" i="37"/>
  <c r="B115" i="22"/>
  <c r="B114" i="40"/>
  <c r="B115" i="37"/>
  <c r="B116" i="22"/>
  <c r="B115" i="40"/>
  <c r="B116" i="37"/>
  <c r="B118" i="22"/>
  <c r="B116" i="40"/>
  <c r="B117" i="37"/>
  <c r="B119" i="22"/>
  <c r="B117" i="40"/>
  <c r="B118" i="37"/>
  <c r="B120" i="22"/>
  <c r="B118" i="40"/>
  <c r="B119" i="37"/>
  <c r="B121" i="22"/>
  <c r="B119" i="40"/>
  <c r="B120" i="37"/>
  <c r="B122" i="22"/>
  <c r="B122" i="40"/>
  <c r="B121" i="37"/>
  <c r="B123" i="22"/>
  <c r="B123" i="40"/>
  <c r="B122" i="37"/>
  <c r="B124" i="22"/>
  <c r="B125" i="40"/>
  <c r="B123" i="37"/>
  <c r="B125" i="22"/>
  <c r="B126" i="40"/>
  <c r="B124" i="37"/>
  <c r="B126" i="22"/>
  <c r="B127" i="40"/>
  <c r="B125" i="37"/>
  <c r="B127" i="22"/>
  <c r="B128" i="40"/>
  <c r="B126" i="37"/>
  <c r="B128" i="22"/>
  <c r="B138" i="40"/>
  <c r="B127" i="37"/>
  <c r="B129" i="22"/>
  <c r="B139" i="40"/>
  <c r="B128" i="37"/>
  <c r="B130" i="22"/>
  <c r="B140" i="40"/>
  <c r="B129" i="37"/>
  <c r="B132" i="22"/>
  <c r="B141" i="40"/>
  <c r="B130" i="37"/>
  <c r="B133" i="22"/>
  <c r="B142" i="40"/>
  <c r="B131" i="37"/>
  <c r="B134" i="22"/>
  <c r="B145" i="40"/>
  <c r="B132" i="37"/>
  <c r="B135" i="22"/>
  <c r="B146" i="40"/>
  <c r="B133" i="37"/>
  <c r="B136" i="22"/>
  <c r="B147" i="40"/>
  <c r="B134" i="37"/>
  <c r="B137" i="22"/>
  <c r="B148" i="40"/>
  <c r="B135" i="37"/>
  <c r="B138" i="22"/>
  <c r="B150" i="40"/>
  <c r="B136" i="37"/>
  <c r="B139" i="22"/>
  <c r="B151" i="40"/>
  <c r="B137" i="37"/>
  <c r="B140" i="22"/>
  <c r="B152" i="40"/>
  <c r="B138" i="37"/>
  <c r="B141" i="22"/>
  <c r="B153" i="40"/>
  <c r="B139" i="37"/>
  <c r="B142" i="22"/>
  <c r="B155" i="40"/>
  <c r="B140" i="37"/>
  <c r="B143" i="22"/>
  <c r="B142" i="37"/>
  <c r="B156" i="40"/>
  <c r="B141" i="37"/>
  <c r="B144" i="22"/>
  <c r="B157" i="40"/>
  <c r="B143" i="37"/>
  <c r="B145" i="22"/>
  <c r="B158" i="40"/>
  <c r="B146" i="22"/>
  <c r="B159" i="40"/>
  <c r="B145" i="37"/>
  <c r="B147" i="22"/>
  <c r="B161" i="40"/>
  <c r="B147" i="37"/>
  <c r="B148" i="22"/>
  <c r="B162" i="40"/>
  <c r="B148" i="37"/>
  <c r="B150" i="22"/>
  <c r="B153" i="22"/>
  <c r="B163" i="40"/>
  <c r="B149" i="37"/>
  <c r="B151" i="22"/>
  <c r="B164" i="40"/>
  <c r="B150" i="37"/>
  <c r="B165" i="40"/>
  <c r="B151" i="37"/>
  <c r="B154" i="22"/>
  <c r="B166" i="40"/>
  <c r="B152" i="37"/>
  <c r="B155" i="22"/>
  <c r="B167" i="40"/>
  <c r="B154" i="37"/>
  <c r="B156" i="22"/>
  <c r="B168" i="40"/>
  <c r="B155" i="37"/>
  <c r="B157" i="22"/>
  <c r="B170" i="40"/>
  <c r="B156" i="37"/>
  <c r="B158" i="22"/>
  <c r="B171" i="40"/>
  <c r="B161" i="22"/>
  <c r="B157" i="37"/>
  <c r="B159" i="22"/>
  <c r="B172" i="40"/>
  <c r="B158" i="37"/>
  <c r="B160" i="22"/>
  <c r="B174" i="40"/>
  <c r="B159" i="37"/>
  <c r="B162" i="22"/>
  <c r="B175" i="40"/>
  <c r="B160" i="37"/>
  <c r="B163" i="22"/>
  <c r="B176" i="40"/>
  <c r="B161" i="37"/>
  <c r="B164" i="22"/>
  <c r="B178" i="40"/>
  <c r="B162" i="37"/>
  <c r="B165" i="22"/>
  <c r="B179" i="40"/>
  <c r="B163" i="37"/>
  <c r="B166" i="22"/>
  <c r="B181" i="40"/>
  <c r="B164" i="37"/>
  <c r="B167" i="22"/>
  <c r="B182" i="40"/>
  <c r="B165" i="37"/>
  <c r="B169" i="22"/>
  <c r="B183" i="40"/>
  <c r="B166" i="37"/>
  <c r="B170" i="22"/>
  <c r="B184" i="40"/>
  <c r="B167" i="37"/>
  <c r="B171" i="22"/>
  <c r="B185" i="40"/>
  <c r="B168" i="37"/>
  <c r="B172" i="22"/>
  <c r="B186" i="40"/>
  <c r="B169" i="37"/>
  <c r="B173" i="22"/>
  <c r="B187" i="40"/>
  <c r="B170" i="37"/>
  <c r="B176" i="22"/>
  <c r="B188" i="40"/>
  <c r="B177" i="22"/>
  <c r="B189" i="40"/>
  <c r="B172" i="37"/>
  <c r="B178" i="22"/>
  <c r="B190" i="40"/>
  <c r="B174" i="37"/>
  <c r="B179" i="22"/>
  <c r="B191" i="40"/>
  <c r="B175" i="37"/>
  <c r="B180" i="22"/>
  <c r="B177" i="37"/>
  <c r="B192" i="40"/>
  <c r="B176" i="37"/>
  <c r="B181" i="22"/>
  <c r="B193" i="40"/>
  <c r="B178" i="37"/>
  <c r="B182" i="22"/>
  <c r="B194" i="40"/>
  <c r="B180" i="37"/>
  <c r="B183" i="22"/>
  <c r="B195" i="40"/>
  <c r="B181" i="37"/>
  <c r="B184" i="22"/>
  <c r="B196" i="40"/>
  <c r="B182" i="37"/>
  <c r="B185" i="22"/>
  <c r="B197" i="40"/>
  <c r="B183" i="37"/>
  <c r="B186" i="22"/>
  <c r="B198" i="40"/>
  <c r="B184" i="37"/>
  <c r="B187" i="22"/>
  <c r="B199" i="40"/>
  <c r="B185" i="37"/>
  <c r="B188" i="22"/>
  <c r="B200" i="40"/>
  <c r="B186" i="37"/>
  <c r="B189" i="22"/>
  <c r="B201" i="40"/>
  <c r="B187" i="37"/>
  <c r="B190" i="22"/>
  <c r="B202" i="40"/>
  <c r="B188" i="37"/>
  <c r="B191" i="22"/>
  <c r="B203" i="40"/>
  <c r="B189" i="37"/>
  <c r="B192" i="22"/>
  <c r="B204" i="40"/>
  <c r="B190" i="37"/>
  <c r="B193" i="22"/>
  <c r="B191" i="37"/>
  <c r="B195" i="22"/>
  <c r="B206" i="40"/>
  <c r="B193" i="37"/>
  <c r="B207" i="40"/>
  <c r="B200" i="22"/>
  <c r="B208" i="40"/>
  <c r="B201" i="22"/>
  <c r="B209" i="40"/>
  <c r="B195" i="37"/>
  <c r="C205" i="22"/>
  <c r="B210" i="40"/>
  <c r="B196" i="37"/>
  <c r="B205" i="22"/>
  <c r="C206" i="22"/>
  <c r="B211" i="40"/>
  <c r="B197" i="37"/>
  <c r="B206" i="22"/>
  <c r="C207" i="22"/>
  <c r="B212" i="40"/>
  <c r="B198" i="37"/>
  <c r="B207" i="22"/>
  <c r="C208" i="22"/>
  <c r="B213" i="40"/>
  <c r="B199" i="37"/>
  <c r="B208" i="22"/>
  <c r="C209" i="22"/>
  <c r="B214" i="40"/>
  <c r="B200" i="37"/>
  <c r="B209" i="22"/>
  <c r="C210" i="22"/>
  <c r="B215" i="40"/>
  <c r="B201" i="37"/>
  <c r="B210" i="22"/>
  <c r="C211" i="22"/>
  <c r="B216" i="40"/>
  <c r="B202" i="37"/>
  <c r="B211" i="22"/>
  <c r="C212" i="22"/>
  <c r="B217" i="40"/>
  <c r="B203" i="37"/>
  <c r="B212" i="22"/>
  <c r="C213" i="22"/>
  <c r="B218" i="40"/>
  <c r="B204" i="37"/>
  <c r="B213" i="22"/>
  <c r="C214" i="22"/>
  <c r="B220" i="40"/>
  <c r="B219" i="40"/>
  <c r="B206" i="37"/>
  <c r="B214" i="22"/>
  <c r="C215" i="22"/>
  <c r="B222" i="40"/>
  <c r="B207" i="37"/>
  <c r="B215" i="22"/>
  <c r="C216" i="22"/>
  <c r="B223" i="40"/>
  <c r="B208" i="37"/>
  <c r="B216" i="22"/>
  <c r="C217" i="22"/>
  <c r="B225" i="40"/>
  <c r="B209" i="37"/>
  <c r="B217" i="22"/>
  <c r="C218" i="22"/>
  <c r="B226" i="40"/>
  <c r="B210" i="37"/>
  <c r="B218" i="22"/>
  <c r="C219" i="22"/>
  <c r="B227" i="40"/>
  <c r="B211" i="37"/>
  <c r="B219" i="22"/>
  <c r="C220" i="22"/>
  <c r="B228" i="40"/>
  <c r="B212" i="37"/>
  <c r="B220" i="22"/>
  <c r="C222" i="22"/>
  <c r="B229" i="40"/>
  <c r="B213" i="37"/>
  <c r="B222" i="22"/>
  <c r="C223" i="22"/>
  <c r="B230" i="40"/>
  <c r="B214" i="37"/>
  <c r="B223" i="22"/>
  <c r="C224" i="22"/>
  <c r="B231" i="40"/>
  <c r="B215" i="37"/>
  <c r="B224" i="22"/>
  <c r="C225" i="22"/>
  <c r="B232" i="40"/>
  <c r="B216" i="37"/>
  <c r="B225" i="22"/>
  <c r="C226" i="22"/>
  <c r="B234" i="40"/>
  <c r="B217" i="37"/>
  <c r="B226" i="22"/>
  <c r="C228" i="22"/>
  <c r="B235" i="40"/>
  <c r="B218" i="37"/>
  <c r="B228" i="22"/>
  <c r="C229" i="22"/>
  <c r="B238" i="40"/>
  <c r="B236" i="40"/>
  <c r="B219" i="37"/>
  <c r="B229" i="22"/>
  <c r="C230" i="22"/>
  <c r="B220" i="37"/>
  <c r="B230" i="22"/>
  <c r="C231" i="22"/>
  <c r="B231" i="22"/>
  <c r="B239" i="40"/>
  <c r="B222" i="37"/>
  <c r="B240" i="40"/>
  <c r="B225" i="37"/>
  <c r="B241" i="40"/>
  <c r="B226" i="37"/>
  <c r="B242" i="40"/>
  <c r="B227" i="37"/>
  <c r="B243" i="40"/>
  <c r="B228" i="37"/>
  <c r="B244" i="40"/>
  <c r="C231" i="37"/>
  <c r="B245" i="40"/>
  <c r="B231" i="37"/>
  <c r="C232" i="37"/>
  <c r="B246" i="40"/>
  <c r="B232" i="37"/>
  <c r="C233" i="37"/>
  <c r="B247" i="40"/>
  <c r="B233" i="37"/>
  <c r="C234" i="37"/>
  <c r="B248" i="40"/>
  <c r="B234" i="37"/>
  <c r="C235" i="37"/>
  <c r="B249" i="40"/>
  <c r="B235" i="37"/>
  <c r="C236" i="37"/>
  <c r="B250" i="40"/>
  <c r="B236" i="37"/>
  <c r="C238" i="37"/>
  <c r="B251" i="40"/>
  <c r="B238" i="37"/>
  <c r="C239" i="37"/>
  <c r="B252" i="40"/>
  <c r="B239" i="37"/>
  <c r="C240" i="37"/>
  <c r="B253" i="40"/>
  <c r="B240" i="37"/>
  <c r="C241" i="37"/>
  <c r="B254" i="40"/>
  <c r="B241" i="37"/>
  <c r="C242" i="37"/>
  <c r="B255" i="40"/>
  <c r="B242" i="37"/>
  <c r="C243" i="37"/>
  <c r="B256" i="40"/>
  <c r="B243" i="37"/>
  <c r="C244" i="37"/>
  <c r="B257" i="40"/>
  <c r="B244" i="37"/>
  <c r="C245" i="37"/>
  <c r="B258" i="40"/>
  <c r="B245" i="37"/>
  <c r="C246" i="37"/>
  <c r="B260" i="40"/>
  <c r="B246" i="37"/>
  <c r="C247" i="37"/>
  <c r="B261" i="40"/>
  <c r="B247" i="37"/>
  <c r="C248" i="37"/>
  <c r="B262" i="40"/>
  <c r="B248" i="37"/>
  <c r="C249" i="37"/>
  <c r="B263" i="40"/>
  <c r="B249" i="37"/>
  <c r="C250" i="37"/>
  <c r="B264" i="40"/>
  <c r="B250" i="37"/>
  <c r="C251" i="37"/>
  <c r="B265" i="40"/>
  <c r="B251" i="37"/>
  <c r="C252" i="37"/>
  <c r="B266" i="40"/>
  <c r="B252" i="37"/>
  <c r="C253" i="37"/>
  <c r="B267" i="40"/>
  <c r="B253" i="37"/>
  <c r="C254" i="37"/>
  <c r="C256" i="37"/>
  <c r="B256" i="37"/>
  <c r="B268" i="40"/>
  <c r="B254" i="37"/>
  <c r="B269" i="40"/>
  <c r="C257" i="37"/>
  <c r="B270" i="40"/>
  <c r="B257" i="37"/>
  <c r="C258" i="37"/>
  <c r="B271" i="40"/>
  <c r="B258" i="37"/>
  <c r="C259" i="37"/>
  <c r="B272" i="40"/>
  <c r="B259" i="37"/>
  <c r="C260" i="37"/>
  <c r="B273" i="40"/>
  <c r="B260" i="37"/>
  <c r="C261" i="37"/>
  <c r="B274" i="40"/>
  <c r="B261" i="37"/>
  <c r="C262" i="37"/>
  <c r="B275" i="40"/>
  <c r="B262" i="37"/>
  <c r="C263" i="37"/>
  <c r="B276" i="40"/>
  <c r="B263" i="37"/>
  <c r="C265" i="37"/>
  <c r="B277" i="40"/>
  <c r="B265" i="37"/>
  <c r="C266" i="37"/>
  <c r="B278" i="40"/>
  <c r="B266" i="37"/>
  <c r="C268" i="37"/>
  <c r="B279" i="40"/>
  <c r="B268" i="37"/>
  <c r="C269" i="37"/>
  <c r="B280" i="40"/>
  <c r="B269" i="37"/>
  <c r="C270" i="37"/>
  <c r="B281" i="40"/>
  <c r="B270" i="37"/>
  <c r="C271" i="37"/>
  <c r="B282" i="40"/>
  <c r="B271" i="37"/>
  <c r="C272" i="37"/>
  <c r="B283" i="40"/>
  <c r="B272" i="37"/>
  <c r="C273" i="37"/>
  <c r="B284" i="40"/>
  <c r="B273" i="37"/>
  <c r="C274" i="37"/>
  <c r="B285" i="40"/>
  <c r="B274" i="37"/>
  <c r="C275" i="37"/>
  <c r="B286" i="40"/>
  <c r="B275" i="37"/>
  <c r="C276" i="37"/>
  <c r="B287" i="40"/>
  <c r="B276" i="37"/>
  <c r="C277" i="37"/>
  <c r="B288" i="40"/>
  <c r="B277" i="37"/>
  <c r="C278" i="37"/>
  <c r="B289" i="40"/>
  <c r="B278" i="37"/>
  <c r="C279" i="37"/>
  <c r="B290" i="40"/>
  <c r="B279" i="37"/>
  <c r="C280" i="37"/>
  <c r="B292" i="40"/>
  <c r="B280" i="37"/>
  <c r="C281" i="37"/>
  <c r="B293" i="40"/>
  <c r="B281" i="37"/>
  <c r="C283" i="37"/>
  <c r="B294" i="40"/>
  <c r="B283" i="37"/>
  <c r="C284" i="37"/>
  <c r="B295" i="40"/>
  <c r="B284" i="37"/>
  <c r="C285" i="37"/>
  <c r="B296" i="40"/>
  <c r="B285" i="37"/>
  <c r="C286" i="37"/>
  <c r="B297" i="40"/>
  <c r="B286" i="37"/>
  <c r="C287" i="37"/>
  <c r="B298" i="40"/>
  <c r="B287" i="37"/>
  <c r="C288" i="37"/>
  <c r="B299" i="40"/>
  <c r="B288" i="37"/>
  <c r="C289" i="37"/>
  <c r="B300" i="40"/>
  <c r="B289" i="37"/>
  <c r="C290" i="37"/>
  <c r="B301" i="40"/>
  <c r="B290" i="37"/>
  <c r="C292" i="37"/>
  <c r="B302" i="40"/>
  <c r="B292" i="37"/>
  <c r="C293" i="37"/>
  <c r="B303" i="40"/>
  <c r="B293" i="37"/>
  <c r="C294" i="37"/>
  <c r="B304" i="40"/>
  <c r="B294" i="37"/>
  <c r="C295" i="37"/>
  <c r="B307" i="40"/>
  <c r="B295" i="37"/>
  <c r="C296" i="37"/>
  <c r="B308" i="40"/>
  <c r="B296" i="37"/>
  <c r="C297" i="37"/>
  <c r="B309" i="40"/>
  <c r="B297" i="37"/>
  <c r="C298" i="37"/>
  <c r="B310" i="40"/>
  <c r="B298" i="37"/>
  <c r="C299" i="37"/>
  <c r="B311" i="40"/>
  <c r="B299" i="37"/>
  <c r="C300" i="37"/>
  <c r="B312" i="40"/>
  <c r="B300" i="37"/>
  <c r="C301" i="37"/>
  <c r="B313" i="40"/>
  <c r="B301" i="37"/>
  <c r="C302" i="37"/>
  <c r="B314" i="40"/>
  <c r="B302" i="37"/>
  <c r="C303" i="37"/>
  <c r="B315" i="40"/>
  <c r="B303" i="37"/>
  <c r="C304" i="37"/>
  <c r="B316" i="40"/>
  <c r="B304" i="37"/>
  <c r="C305" i="37"/>
  <c r="B317" i="40"/>
  <c r="B305" i="37"/>
  <c r="C306" i="37"/>
  <c r="B319" i="40"/>
  <c r="B306" i="37"/>
  <c r="C307" i="37"/>
  <c r="B320" i="40"/>
  <c r="B307" i="37"/>
  <c r="C308" i="37"/>
  <c r="B321" i="40"/>
  <c r="B308" i="37"/>
  <c r="C309" i="37"/>
  <c r="B322" i="40"/>
  <c r="B309" i="37"/>
  <c r="C310" i="37"/>
  <c r="B323" i="40"/>
  <c r="B310" i="37"/>
  <c r="C311" i="37"/>
  <c r="B324" i="40"/>
  <c r="B311" i="37"/>
  <c r="C312" i="37"/>
  <c r="B325" i="40"/>
  <c r="B312" i="37"/>
  <c r="C313" i="37"/>
  <c r="B326" i="40"/>
  <c r="B313" i="37"/>
  <c r="C314" i="37"/>
  <c r="B327" i="40"/>
  <c r="B314" i="37"/>
  <c r="C315" i="37"/>
  <c r="B328" i="40"/>
  <c r="C316" i="37"/>
  <c r="B315" i="37"/>
  <c r="B329" i="40"/>
  <c r="B316" i="37"/>
  <c r="C317" i="37"/>
  <c r="B330" i="40"/>
  <c r="B317" i="37"/>
  <c r="C318" i="37"/>
  <c r="B318" i="37"/>
  <c r="B331" i="40"/>
  <c r="B332" i="40"/>
  <c r="B333" i="40"/>
  <c r="B334" i="40"/>
  <c r="B335" i="40"/>
  <c r="B336" i="40"/>
  <c r="B337" i="40"/>
  <c r="B338" i="40"/>
  <c r="B339" i="40"/>
  <c r="B340" i="40"/>
  <c r="B342" i="40"/>
  <c r="B343" i="40"/>
  <c r="B344" i="40"/>
  <c r="B345" i="40"/>
  <c r="B346" i="40"/>
  <c r="B347" i="40"/>
  <c r="B348" i="40"/>
  <c r="B349" i="40"/>
  <c r="B350" i="40"/>
  <c r="B352" i="40"/>
  <c r="B353" i="40"/>
  <c r="B354" i="40"/>
  <c r="B355" i="40"/>
  <c r="B356" i="40"/>
  <c r="B357" i="40"/>
  <c r="B359" i="40"/>
  <c r="B360" i="40"/>
  <c r="B361" i="40"/>
  <c r="B362" i="40"/>
  <c r="B363" i="40"/>
  <c r="B364" i="40"/>
  <c r="B367" i="40"/>
  <c r="B368" i="40"/>
  <c r="B369" i="40"/>
  <c r="B370" i="40"/>
  <c r="B371" i="40"/>
  <c r="B372" i="40"/>
  <c r="B373" i="40"/>
  <c r="B374" i="40"/>
  <c r="B375" i="40"/>
  <c r="B376" i="40"/>
  <c r="B377" i="40"/>
  <c r="B378" i="40"/>
  <c r="B379" i="40"/>
  <c r="B380" i="40"/>
  <c r="B381" i="40"/>
  <c r="B382" i="40"/>
  <c r="B383" i="40"/>
  <c r="B384" i="40"/>
  <c r="B385" i="40"/>
  <c r="B386" i="40"/>
  <c r="B387" i="40"/>
  <c r="B388" i="40"/>
  <c r="B389" i="40"/>
  <c r="B390" i="40"/>
  <c r="B391" i="40"/>
  <c r="B392" i="40"/>
  <c r="B393" i="40"/>
  <c r="B394" i="40"/>
  <c r="B396" i="40"/>
  <c r="B397" i="40"/>
  <c r="B398" i="40"/>
  <c r="B399" i="40"/>
  <c r="B400" i="40"/>
  <c r="B401" i="40"/>
  <c r="B402" i="40"/>
  <c r="B403" i="40"/>
  <c r="B404" i="40"/>
  <c r="B405" i="40"/>
  <c r="B406" i="40"/>
  <c r="B407" i="40"/>
  <c r="B408" i="40"/>
  <c r="B409" i="40"/>
  <c r="B410" i="40"/>
  <c r="B411" i="40"/>
  <c r="B412" i="40"/>
  <c r="B413" i="40"/>
  <c r="B414" i="40"/>
  <c r="B415" i="40"/>
  <c r="B416" i="40"/>
  <c r="B417" i="40"/>
  <c r="B418" i="40"/>
  <c r="B419" i="40"/>
  <c r="B420" i="40"/>
  <c r="B421" i="40"/>
  <c r="B422" i="40"/>
  <c r="B423" i="40"/>
  <c r="B424" i="40"/>
  <c r="B425" i="40"/>
  <c r="B426" i="40"/>
  <c r="B427" i="40"/>
  <c r="B428" i="40"/>
  <c r="B429" i="40"/>
  <c r="B430" i="40"/>
  <c r="B431" i="40"/>
  <c r="B432" i="40"/>
  <c r="B433" i="40"/>
  <c r="B434" i="40"/>
  <c r="B435" i="40"/>
  <c r="B436" i="40"/>
  <c r="B437" i="40"/>
  <c r="B438" i="40"/>
  <c r="B439" i="40"/>
  <c r="B440" i="40"/>
  <c r="B441" i="40"/>
  <c r="B443" i="40"/>
  <c r="B444" i="40"/>
  <c r="B445" i="40"/>
  <c r="B446" i="40"/>
  <c r="B447" i="40"/>
  <c r="B448" i="40"/>
  <c r="B449" i="40"/>
  <c r="B450" i="40"/>
  <c r="B451" i="40"/>
  <c r="B452" i="40"/>
  <c r="B453" i="40"/>
  <c r="B454" i="40"/>
  <c r="B455" i="40"/>
  <c r="B456" i="40"/>
  <c r="B457" i="40"/>
  <c r="B458" i="40"/>
  <c r="B459" i="40"/>
  <c r="B460" i="40"/>
  <c r="B461" i="40"/>
  <c r="B462" i="40"/>
  <c r="B463" i="40"/>
  <c r="B464" i="40"/>
  <c r="B465" i="40"/>
  <c r="B466" i="40"/>
  <c r="B467" i="40"/>
  <c r="B469" i="40"/>
  <c r="B470" i="40"/>
  <c r="B471" i="40"/>
  <c r="B472" i="40"/>
  <c r="B473" i="40"/>
  <c r="B474" i="40"/>
  <c r="B475" i="40"/>
  <c r="B476" i="40"/>
  <c r="B477" i="40"/>
  <c r="B478" i="40"/>
  <c r="B479" i="40"/>
  <c r="B481" i="40"/>
  <c r="B482" i="40"/>
  <c r="B483" i="40"/>
  <c r="B484" i="40"/>
  <c r="C488" i="40"/>
  <c r="B488" i="40"/>
  <c r="C489" i="40"/>
  <c r="B489" i="40"/>
  <c r="C490" i="40"/>
  <c r="B490" i="40"/>
  <c r="C491" i="40"/>
  <c r="B491" i="40"/>
  <c r="C492" i="40"/>
  <c r="B492" i="40"/>
  <c r="C493" i="40"/>
  <c r="B493" i="40"/>
  <c r="C495" i="40"/>
  <c r="B495" i="40"/>
  <c r="C496" i="40"/>
  <c r="B496" i="40"/>
  <c r="C497" i="40"/>
  <c r="B497" i="40"/>
  <c r="C498" i="40"/>
  <c r="B498" i="40"/>
  <c r="C499" i="40"/>
  <c r="B499" i="40"/>
  <c r="C500" i="40"/>
  <c r="B500" i="40"/>
  <c r="C501" i="40"/>
  <c r="B501" i="40"/>
  <c r="C502" i="40"/>
  <c r="B502" i="40"/>
  <c r="C503" i="40"/>
  <c r="B503" i="40"/>
  <c r="C505" i="40"/>
  <c r="B505" i="40"/>
  <c r="C506" i="40"/>
  <c r="B506" i="40"/>
  <c r="C507" i="40"/>
  <c r="B507" i="40"/>
  <c r="C508" i="40"/>
  <c r="B508" i="40"/>
  <c r="C509" i="40"/>
  <c r="B509" i="40"/>
  <c r="C510" i="40"/>
  <c r="B510" i="40"/>
  <c r="C511" i="40"/>
  <c r="B511" i="40"/>
  <c r="C512" i="40"/>
  <c r="B512" i="40"/>
  <c r="C513" i="40"/>
  <c r="B513" i="40"/>
  <c r="C514" i="40"/>
  <c r="B514" i="40"/>
  <c r="C515" i="40"/>
  <c r="B515" i="40"/>
  <c r="C517" i="40"/>
  <c r="B517" i="40"/>
  <c r="C518" i="40"/>
  <c r="B518" i="40"/>
  <c r="C519" i="40"/>
  <c r="B519" i="40"/>
  <c r="C520" i="40"/>
  <c r="B520" i="40"/>
  <c r="C521" i="40"/>
  <c r="C522" i="40"/>
  <c r="B522" i="40"/>
  <c r="B521" i="40"/>
  <c r="C524" i="40"/>
  <c r="B524" i="40"/>
  <c r="C525" i="40"/>
  <c r="B525" i="40"/>
  <c r="C526" i="40"/>
  <c r="B526" i="40"/>
  <c r="C527" i="40"/>
  <c r="B527" i="40"/>
  <c r="C528" i="40"/>
  <c r="B528" i="40"/>
  <c r="C529" i="40"/>
  <c r="B529" i="40"/>
  <c r="C530" i="40"/>
  <c r="B530" i="40"/>
  <c r="C531" i="40"/>
  <c r="B531" i="40"/>
  <c r="C532" i="40"/>
  <c r="B532" i="40"/>
  <c r="C533" i="40"/>
  <c r="B533" i="40"/>
  <c r="C534" i="40"/>
  <c r="B534" i="40"/>
  <c r="C535" i="40"/>
  <c r="B535" i="40"/>
  <c r="C536" i="40"/>
  <c r="B536" i="40"/>
  <c r="C537" i="40"/>
  <c r="B537" i="40"/>
  <c r="C538" i="40"/>
  <c r="B538" i="40"/>
  <c r="C539" i="40"/>
  <c r="B539" i="40"/>
  <c r="C540" i="40"/>
  <c r="B540" i="40"/>
  <c r="C541" i="40"/>
  <c r="B541" i="40"/>
  <c r="C543" i="40"/>
  <c r="B543" i="40"/>
  <c r="C544" i="40"/>
  <c r="B544" i="40"/>
  <c r="C545" i="40"/>
  <c r="B545" i="40"/>
  <c r="C546" i="40"/>
  <c r="B546" i="40"/>
  <c r="C547" i="40"/>
  <c r="B547" i="40"/>
  <c r="C548" i="40"/>
  <c r="B548" i="40"/>
  <c r="C549" i="40"/>
  <c r="B549" i="40"/>
  <c r="C550" i="40"/>
  <c r="B550" i="40"/>
  <c r="C551" i="40"/>
  <c r="B551" i="40"/>
  <c r="C552" i="40"/>
  <c r="B552" i="40"/>
  <c r="C553" i="40"/>
  <c r="B553" i="40"/>
  <c r="C554" i="40"/>
  <c r="B554" i="40"/>
  <c r="C555" i="40"/>
  <c r="B555" i="40"/>
  <c r="C556" i="40"/>
  <c r="B556" i="40"/>
  <c r="C557" i="40"/>
  <c r="B557" i="40"/>
  <c r="C558" i="40"/>
  <c r="B558" i="40"/>
  <c r="C559" i="40"/>
  <c r="B559" i="40"/>
  <c r="C560" i="40"/>
  <c r="B560" i="40"/>
  <c r="C561" i="40"/>
  <c r="B561" i="40"/>
  <c r="C562" i="40"/>
  <c r="B562" i="40"/>
  <c r="C563" i="40"/>
  <c r="B563" i="40"/>
  <c r="C564" i="40"/>
  <c r="B564" i="40"/>
  <c r="C565" i="40"/>
  <c r="B565" i="40"/>
  <c r="C566" i="40"/>
  <c r="B566" i="40"/>
  <c r="C567" i="40"/>
  <c r="B567" i="40"/>
  <c r="C568" i="40"/>
  <c r="B568" i="40"/>
  <c r="C569" i="40"/>
  <c r="B569" i="40"/>
  <c r="C570" i="40"/>
  <c r="B570" i="40"/>
  <c r="C571" i="40"/>
  <c r="B571" i="40"/>
  <c r="C572" i="40"/>
  <c r="B572" i="40"/>
  <c r="C573" i="40"/>
  <c r="B573" i="40"/>
  <c r="C574" i="40"/>
  <c r="B574" i="40"/>
  <c r="C575" i="40"/>
  <c r="B575" i="40"/>
  <c r="C576" i="40"/>
  <c r="B576" i="40"/>
  <c r="C577" i="40"/>
  <c r="B577" i="40"/>
  <c r="C578" i="40"/>
  <c r="B578" i="40"/>
  <c r="C579" i="40"/>
  <c r="B579" i="40"/>
  <c r="C580" i="40"/>
  <c r="B580" i="40"/>
  <c r="C581" i="40"/>
  <c r="B581" i="40"/>
  <c r="C582" i="40"/>
  <c r="B582" i="40"/>
  <c r="C583" i="40"/>
  <c r="B583" i="40"/>
  <c r="C584" i="40"/>
  <c r="B584" i="40"/>
  <c r="C585" i="40"/>
  <c r="B585" i="40"/>
  <c r="C586" i="40"/>
  <c r="B586" i="40"/>
  <c r="C587" i="40"/>
  <c r="B587" i="40"/>
  <c r="C588" i="40"/>
  <c r="B588" i="40"/>
  <c r="C589" i="40"/>
  <c r="B589" i="40"/>
  <c r="C590" i="40"/>
  <c r="B590" i="40"/>
  <c r="C591" i="40"/>
  <c r="B591" i="40"/>
  <c r="C592" i="40"/>
  <c r="B592" i="40"/>
  <c r="C593" i="40"/>
  <c r="B593" i="40"/>
  <c r="C594" i="40"/>
  <c r="B594" i="40"/>
  <c r="C595" i="40"/>
  <c r="B595" i="40"/>
  <c r="C596" i="40"/>
  <c r="B596" i="40"/>
  <c r="C597" i="40"/>
  <c r="B597" i="40"/>
  <c r="C598" i="40"/>
  <c r="B598" i="40"/>
  <c r="C599" i="40"/>
  <c r="B599" i="40"/>
  <c r="C600" i="40"/>
  <c r="B600" i="40"/>
  <c r="C601" i="40"/>
  <c r="B601" i="40"/>
  <c r="C602" i="40"/>
  <c r="B602" i="40"/>
  <c r="C603" i="40"/>
  <c r="B603" i="40"/>
  <c r="C604" i="40"/>
  <c r="B604" i="40"/>
  <c r="C605" i="40"/>
  <c r="B605" i="40"/>
  <c r="C606" i="40"/>
  <c r="B606" i="40"/>
  <c r="C607" i="40"/>
  <c r="B607" i="40"/>
  <c r="C608" i="40"/>
  <c r="B608" i="40"/>
  <c r="C609" i="40"/>
  <c r="B609" i="40"/>
  <c r="C610" i="40"/>
  <c r="B610" i="40"/>
  <c r="C612" i="40"/>
  <c r="B612" i="40"/>
  <c r="C613" i="40"/>
  <c r="B613" i="40"/>
  <c r="C614" i="40"/>
  <c r="B614" i="40"/>
  <c r="C615" i="40"/>
  <c r="B615" i="40"/>
  <c r="C616" i="40"/>
  <c r="B616" i="40"/>
  <c r="C617" i="40"/>
  <c r="B617" i="40"/>
  <c r="C618" i="40"/>
  <c r="B618" i="40"/>
  <c r="C619" i="40"/>
  <c r="B619" i="40"/>
  <c r="C620" i="40"/>
  <c r="B620" i="40"/>
  <c r="C621" i="40"/>
  <c r="B621" i="40"/>
  <c r="C622" i="40"/>
  <c r="B622" i="40"/>
  <c r="C623" i="40"/>
  <c r="B623" i="40"/>
  <c r="C624" i="40"/>
  <c r="B624" i="40"/>
  <c r="C625" i="40"/>
  <c r="B625" i="40"/>
  <c r="C626" i="40"/>
  <c r="B626" i="40"/>
  <c r="C627" i="40"/>
  <c r="B627" i="40"/>
  <c r="C628" i="40"/>
  <c r="B628" i="40"/>
  <c r="C629" i="40"/>
  <c r="B629" i="40"/>
  <c r="C630" i="40"/>
  <c r="B630" i="40"/>
  <c r="C631" i="40"/>
  <c r="B631" i="40"/>
  <c r="C632" i="40"/>
  <c r="B632" i="40"/>
  <c r="C633" i="40"/>
  <c r="B633" i="40"/>
  <c r="C634" i="40"/>
  <c r="B634" i="40"/>
  <c r="C635" i="40"/>
  <c r="B635" i="40"/>
  <c r="C636" i="40"/>
  <c r="B636" i="40"/>
  <c r="C637" i="40"/>
  <c r="B637" i="40"/>
  <c r="C638" i="40"/>
  <c r="B638" i="40"/>
  <c r="C639" i="40"/>
  <c r="B639" i="40"/>
  <c r="C640" i="40"/>
  <c r="B640" i="40"/>
  <c r="C641" i="40"/>
  <c r="B641" i="40"/>
  <c r="C642" i="40"/>
  <c r="B642" i="40"/>
  <c r="C643" i="40"/>
  <c r="B643" i="40"/>
  <c r="C644" i="40"/>
  <c r="B644" i="40"/>
  <c r="C645" i="40"/>
  <c r="B645" i="40"/>
  <c r="C646" i="40"/>
  <c r="B646" i="40"/>
  <c r="C647" i="40"/>
  <c r="B647" i="40"/>
  <c r="C648" i="40"/>
  <c r="B648" i="40"/>
  <c r="C649" i="40"/>
  <c r="B649" i="40"/>
  <c r="C650" i="40"/>
  <c r="B650" i="40"/>
  <c r="C651" i="40"/>
  <c r="B651" i="40"/>
  <c r="C652" i="40"/>
  <c r="B652" i="40"/>
  <c r="C653" i="40"/>
  <c r="B653" i="40"/>
  <c r="C654" i="40"/>
  <c r="B654" i="40"/>
  <c r="C655" i="40"/>
  <c r="B655" i="40"/>
  <c r="C656" i="40"/>
  <c r="B656" i="40"/>
  <c r="C657" i="40"/>
  <c r="B657" i="40"/>
  <c r="C658" i="40"/>
  <c r="B658" i="40"/>
  <c r="C659" i="40"/>
  <c r="B659" i="40"/>
  <c r="C660" i="40"/>
  <c r="B660" i="40"/>
  <c r="C661" i="40"/>
  <c r="B661" i="40"/>
  <c r="C662" i="40"/>
  <c r="B662" i="40"/>
  <c r="C663" i="40"/>
  <c r="B663" i="40"/>
  <c r="C664" i="40"/>
  <c r="B664" i="40"/>
  <c r="C665" i="40"/>
  <c r="B665" i="40"/>
  <c r="C666" i="40"/>
  <c r="B666" i="40"/>
  <c r="C667" i="40"/>
  <c r="B667" i="40"/>
  <c r="C668" i="40"/>
  <c r="B668" i="40"/>
  <c r="C669" i="40"/>
  <c r="B669" i="40"/>
  <c r="C670" i="40"/>
  <c r="B670" i="40"/>
  <c r="C671" i="40"/>
  <c r="B671" i="40"/>
  <c r="C672" i="40"/>
  <c r="B672" i="40"/>
  <c r="C673" i="40"/>
  <c r="B673" i="40"/>
  <c r="C674" i="40"/>
  <c r="B674" i="40"/>
  <c r="C675" i="40"/>
  <c r="B675" i="40"/>
  <c r="C676" i="40"/>
  <c r="B676" i="40"/>
  <c r="C677" i="40"/>
  <c r="B677" i="40"/>
  <c r="C678" i="40"/>
  <c r="B678" i="40"/>
  <c r="C679" i="40"/>
  <c r="B679" i="40"/>
  <c r="C680" i="40"/>
  <c r="B680" i="40"/>
  <c r="C681" i="40"/>
  <c r="B681" i="40"/>
  <c r="C683" i="40"/>
  <c r="B683" i="40"/>
  <c r="C684" i="40"/>
  <c r="B684" i="40"/>
  <c r="C685" i="40"/>
  <c r="B685" i="40"/>
  <c r="C686" i="40"/>
  <c r="B686" i="40"/>
  <c r="C687" i="40"/>
  <c r="B687" i="40"/>
  <c r="C688" i="40"/>
  <c r="B688" i="40"/>
  <c r="C689" i="40"/>
  <c r="B689" i="40"/>
  <c r="C690" i="40"/>
  <c r="B690" i="40"/>
  <c r="C691" i="40"/>
  <c r="B691" i="40"/>
  <c r="C692" i="40"/>
  <c r="B692" i="40"/>
  <c r="C693" i="40"/>
  <c r="B693" i="40"/>
  <c r="C694" i="40"/>
  <c r="B694" i="40"/>
  <c r="C695" i="40"/>
  <c r="B695" i="40"/>
  <c r="C696" i="40"/>
  <c r="B696" i="40"/>
  <c r="C697" i="40"/>
  <c r="B697" i="40"/>
  <c r="C698" i="40"/>
  <c r="B698" i="40"/>
  <c r="C699" i="40"/>
  <c r="B699" i="40"/>
  <c r="C700" i="40"/>
  <c r="B700" i="40"/>
  <c r="C701" i="40"/>
  <c r="B701" i="40"/>
  <c r="C702" i="40"/>
  <c r="C703" i="40"/>
  <c r="B703" i="40"/>
  <c r="B702" i="40"/>
  <c r="C705" i="40"/>
  <c r="B705" i="40"/>
  <c r="C707" i="40"/>
  <c r="B707" i="40"/>
  <c r="C708" i="40"/>
  <c r="B708" i="40"/>
  <c r="C709" i="40"/>
  <c r="B709" i="40"/>
  <c r="C710" i="40"/>
  <c r="B710" i="40"/>
  <c r="C712" i="40"/>
  <c r="B712" i="40"/>
  <c r="C713" i="40"/>
  <c r="B713" i="40"/>
  <c r="C714" i="40"/>
  <c r="B714" i="40"/>
  <c r="C715" i="40"/>
  <c r="B715" i="40"/>
  <c r="C716" i="40"/>
  <c r="B716" i="40"/>
  <c r="C717" i="40"/>
  <c r="B717" i="40"/>
  <c r="C718" i="40"/>
  <c r="B718" i="40"/>
  <c r="C719" i="40"/>
  <c r="B719" i="40"/>
  <c r="C720" i="40"/>
  <c r="B720" i="40"/>
  <c r="C721" i="40"/>
  <c r="B721" i="40"/>
  <c r="C722" i="40"/>
  <c r="B722" i="40"/>
  <c r="C723" i="40"/>
  <c r="B723" i="40"/>
  <c r="C724" i="40"/>
  <c r="B724" i="40"/>
  <c r="C725" i="40"/>
  <c r="B725" i="40"/>
  <c r="C726" i="40"/>
  <c r="B726" i="40"/>
  <c r="C727" i="40"/>
  <c r="B727" i="40"/>
  <c r="C728" i="40"/>
  <c r="B728" i="40"/>
  <c r="C729" i="40"/>
  <c r="B729" i="40"/>
  <c r="C730" i="40"/>
  <c r="B730" i="40"/>
  <c r="C731" i="40"/>
  <c r="C733" i="40"/>
  <c r="B733" i="40"/>
  <c r="B731" i="40"/>
  <c r="C735" i="40"/>
  <c r="B735" i="40"/>
  <c r="C736" i="40"/>
  <c r="B736" i="40"/>
  <c r="C737" i="40"/>
  <c r="B737" i="40"/>
  <c r="C738" i="40"/>
  <c r="B738" i="40"/>
  <c r="C739" i="40"/>
  <c r="B739" i="40"/>
  <c r="C740" i="40"/>
  <c r="B740" i="40"/>
  <c r="C741" i="40"/>
  <c r="B741" i="40"/>
  <c r="C742" i="40"/>
  <c r="B742" i="40"/>
  <c r="C743" i="40"/>
  <c r="B743" i="40"/>
  <c r="C744" i="40"/>
  <c r="B744" i="40"/>
  <c r="C746" i="40"/>
  <c r="B746" i="40"/>
  <c r="C747" i="40"/>
  <c r="B747" i="40"/>
  <c r="C748" i="40"/>
  <c r="B748" i="40"/>
  <c r="C749" i="40"/>
  <c r="B749" i="40"/>
  <c r="C750" i="40"/>
  <c r="B750" i="40"/>
  <c r="C751" i="40"/>
  <c r="B751" i="40"/>
  <c r="C752" i="40"/>
  <c r="B752" i="40"/>
  <c r="C753" i="40"/>
  <c r="B753" i="40"/>
  <c r="C755" i="40"/>
  <c r="B755" i="40"/>
  <c r="C756" i="40"/>
  <c r="B756" i="40"/>
  <c r="C757" i="40"/>
  <c r="B757" i="40"/>
  <c r="C758" i="40"/>
  <c r="B758" i="40"/>
  <c r="C759" i="40"/>
  <c r="B759" i="40"/>
  <c r="C760" i="40"/>
  <c r="B760" i="40"/>
  <c r="C761" i="40"/>
  <c r="B761" i="40"/>
  <c r="C762" i="40"/>
  <c r="B762" i="40"/>
  <c r="C763" i="40"/>
  <c r="B763" i="40"/>
  <c r="C764" i="40"/>
  <c r="B764" i="40"/>
  <c r="C765" i="40"/>
  <c r="B765" i="40"/>
  <c r="C767" i="40"/>
  <c r="B767" i="40"/>
  <c r="C768" i="40"/>
  <c r="B768" i="40"/>
  <c r="C769" i="40"/>
  <c r="B769" i="40"/>
  <c r="C770" i="40"/>
  <c r="B770" i="40"/>
  <c r="C771" i="40"/>
  <c r="B771" i="40"/>
  <c r="C772" i="40"/>
  <c r="B772" i="40"/>
  <c r="C773" i="40"/>
  <c r="B773" i="40"/>
  <c r="C774" i="40"/>
  <c r="B774" i="40"/>
  <c r="C775" i="40"/>
  <c r="B775" i="40"/>
  <c r="C776" i="40"/>
  <c r="B776" i="40"/>
  <c r="C777" i="40"/>
  <c r="B777" i="40"/>
  <c r="C778" i="40"/>
  <c r="B778" i="40"/>
  <c r="C780" i="40"/>
  <c r="B780" i="40"/>
  <c r="C781" i="40"/>
  <c r="B781" i="40"/>
  <c r="C782" i="40"/>
  <c r="B782" i="40"/>
  <c r="C783" i="40"/>
  <c r="B783" i="40"/>
  <c r="C784" i="40"/>
  <c r="B784" i="40"/>
  <c r="C786" i="40"/>
  <c r="B786" i="40"/>
  <c r="C787" i="40"/>
  <c r="B787" i="40"/>
  <c r="C788" i="40"/>
  <c r="B788" i="40"/>
  <c r="C789" i="40"/>
  <c r="B789" i="40"/>
  <c r="C790" i="40"/>
  <c r="B790" i="40"/>
  <c r="C791" i="40"/>
  <c r="B791" i="40"/>
  <c r="C792" i="40"/>
  <c r="B792" i="40"/>
  <c r="C793" i="40"/>
  <c r="B793" i="40"/>
  <c r="C794" i="40"/>
  <c r="B794" i="40"/>
  <c r="C795" i="40"/>
  <c r="B795" i="40"/>
  <c r="C796" i="40"/>
  <c r="B796" i="40"/>
  <c r="C797" i="40"/>
  <c r="B797" i="40"/>
  <c r="C798" i="40"/>
  <c r="B798" i="40"/>
  <c r="C799" i="40"/>
  <c r="B799" i="40"/>
  <c r="C800" i="40"/>
  <c r="B800" i="40"/>
  <c r="C801" i="40"/>
  <c r="B801" i="40"/>
  <c r="C803" i="40"/>
  <c r="B803" i="40"/>
  <c r="C804" i="40"/>
  <c r="B804" i="40"/>
  <c r="C805" i="40"/>
  <c r="B805" i="40"/>
  <c r="C806" i="40"/>
  <c r="B806" i="40"/>
  <c r="C807" i="40"/>
  <c r="B807" i="40"/>
  <c r="C808" i="40"/>
  <c r="B808" i="40"/>
  <c r="C809" i="40"/>
  <c r="B809" i="40"/>
  <c r="C810" i="40"/>
  <c r="B810" i="40"/>
  <c r="C811" i="40"/>
  <c r="B811" i="40"/>
  <c r="C812" i="40"/>
  <c r="B812" i="40"/>
  <c r="C813" i="40"/>
  <c r="B813" i="40"/>
  <c r="C814" i="40"/>
  <c r="B814" i="40"/>
  <c r="C815" i="40"/>
  <c r="B815" i="40"/>
  <c r="C816" i="40"/>
  <c r="B816" i="40"/>
  <c r="C817" i="40"/>
  <c r="B817" i="40"/>
  <c r="C818" i="40"/>
  <c r="B818" i="40"/>
  <c r="C819" i="40"/>
  <c r="B819" i="40"/>
  <c r="C820" i="40"/>
  <c r="B820" i="40"/>
  <c r="C821" i="40"/>
  <c r="B821" i="40"/>
  <c r="C822" i="40"/>
  <c r="B822" i="40"/>
  <c r="C823" i="40"/>
  <c r="B823" i="40"/>
  <c r="C824" i="40"/>
  <c r="B824" i="40"/>
  <c r="C825" i="40"/>
  <c r="B825" i="40"/>
  <c r="C826" i="40"/>
  <c r="B826" i="40"/>
  <c r="C827" i="40"/>
  <c r="B827" i="40"/>
  <c r="C829" i="40"/>
  <c r="B829" i="40"/>
  <c r="C830" i="40"/>
  <c r="B830" i="40"/>
  <c r="C831" i="40"/>
  <c r="B831" i="40"/>
  <c r="C832" i="40"/>
  <c r="B832" i="40"/>
  <c r="C833" i="40"/>
  <c r="B833" i="40"/>
  <c r="C834" i="40"/>
  <c r="B834" i="40"/>
  <c r="C835" i="40"/>
  <c r="B835" i="40"/>
  <c r="C836" i="40"/>
  <c r="B836" i="40"/>
  <c r="C837" i="40"/>
  <c r="B837" i="40"/>
  <c r="C838" i="40"/>
  <c r="B838" i="40"/>
  <c r="C839" i="40"/>
  <c r="B839" i="40"/>
  <c r="C840" i="40"/>
  <c r="B840" i="40"/>
  <c r="C841" i="40"/>
  <c r="B841" i="40"/>
  <c r="C842" i="40"/>
  <c r="B842" i="40"/>
  <c r="C843" i="40"/>
  <c r="B843" i="40"/>
  <c r="C844" i="40"/>
  <c r="B844" i="40"/>
  <c r="C845" i="40"/>
  <c r="B845" i="40"/>
  <c r="C846" i="40"/>
  <c r="B846" i="40"/>
  <c r="C847" i="40"/>
  <c r="B847" i="40"/>
  <c r="C848" i="40"/>
  <c r="B848" i="40"/>
  <c r="C849" i="40"/>
  <c r="B849" i="40"/>
  <c r="C850" i="40"/>
  <c r="B850" i="40"/>
  <c r="C851" i="40"/>
  <c r="B851" i="40"/>
  <c r="C852" i="40"/>
  <c r="B852" i="40"/>
  <c r="C853" i="40"/>
  <c r="B853" i="40"/>
  <c r="C854" i="40"/>
  <c r="B854" i="40"/>
  <c r="C855" i="40"/>
  <c r="B855" i="40"/>
  <c r="C856" i="40"/>
  <c r="B856" i="40"/>
  <c r="C857" i="40"/>
  <c r="B857" i="40"/>
  <c r="C858" i="40"/>
  <c r="B858" i="40"/>
  <c r="C859" i="40"/>
  <c r="B859" i="40"/>
  <c r="C860" i="40"/>
  <c r="B860" i="40"/>
  <c r="C862" i="40"/>
  <c r="B862" i="40"/>
  <c r="C863" i="40"/>
  <c r="B863" i="40"/>
  <c r="C864" i="40"/>
  <c r="B864" i="40"/>
  <c r="C865" i="40"/>
  <c r="B865" i="40"/>
  <c r="C866" i="40"/>
  <c r="B866" i="40"/>
  <c r="C867" i="40"/>
  <c r="B867" i="40"/>
  <c r="C868" i="40"/>
  <c r="B868" i="40"/>
  <c r="C869" i="40"/>
  <c r="B869" i="40"/>
  <c r="C870" i="40"/>
  <c r="B870" i="40"/>
  <c r="C871" i="40"/>
  <c r="B871" i="40"/>
  <c r="C872" i="40"/>
  <c r="B872" i="40"/>
  <c r="C873" i="40"/>
  <c r="B873" i="40"/>
  <c r="C874" i="40"/>
  <c r="B874" i="40"/>
  <c r="C875" i="40"/>
  <c r="B875" i="40"/>
  <c r="C876" i="40"/>
  <c r="B876" i="40"/>
  <c r="C877" i="40"/>
  <c r="B877" i="40"/>
  <c r="C878" i="40"/>
  <c r="B878" i="40"/>
  <c r="C879" i="40"/>
  <c r="B879" i="40"/>
  <c r="C881" i="40"/>
  <c r="B881" i="40"/>
  <c r="C882" i="40"/>
  <c r="B882" i="40"/>
  <c r="C883" i="40"/>
  <c r="B883" i="40"/>
  <c r="C884" i="40"/>
  <c r="B884" i="40"/>
  <c r="C885" i="40"/>
  <c r="B885" i="40"/>
  <c r="C886" i="40"/>
  <c r="B886" i="40"/>
  <c r="C887" i="40"/>
  <c r="B887" i="40"/>
  <c r="C888" i="40"/>
  <c r="B888" i="40"/>
  <c r="C889" i="40"/>
  <c r="B889" i="40"/>
  <c r="C890" i="40"/>
  <c r="B890" i="40"/>
  <c r="C892" i="40"/>
  <c r="B892" i="40"/>
  <c r="C893" i="40"/>
  <c r="B893" i="40"/>
  <c r="C894" i="40"/>
  <c r="B894" i="40"/>
  <c r="C895" i="40"/>
  <c r="B895" i="40"/>
  <c r="C896" i="40"/>
  <c r="B896" i="40"/>
  <c r="C898" i="40"/>
  <c r="B898" i="40"/>
  <c r="C899" i="40"/>
  <c r="B899" i="40"/>
  <c r="C900" i="40"/>
  <c r="B900" i="40"/>
  <c r="C901" i="40"/>
  <c r="B901" i="40"/>
  <c r="C902" i="40"/>
  <c r="B902" i="40"/>
  <c r="C903" i="40"/>
  <c r="B903" i="40"/>
  <c r="C904" i="40"/>
  <c r="B904" i="40"/>
  <c r="C905" i="40"/>
  <c r="B905" i="40"/>
  <c r="C906" i="40"/>
  <c r="B906" i="40"/>
  <c r="C907" i="40"/>
  <c r="B907" i="40"/>
  <c r="C908" i="40"/>
  <c r="B908" i="40"/>
  <c r="C909" i="40"/>
  <c r="B909" i="40"/>
  <c r="C910" i="40"/>
  <c r="B910" i="40"/>
  <c r="C911" i="40"/>
  <c r="B911" i="40"/>
  <c r="C912" i="40"/>
  <c r="B912" i="40"/>
  <c r="C913" i="40"/>
  <c r="B913" i="40"/>
  <c r="C914" i="40"/>
  <c r="B914" i="40"/>
  <c r="C915" i="40"/>
  <c r="B915" i="40"/>
  <c r="C916" i="40"/>
  <c r="B916" i="40"/>
  <c r="C917" i="40"/>
  <c r="B917" i="40"/>
  <c r="C918" i="40"/>
  <c r="B918" i="40"/>
  <c r="C919" i="40"/>
  <c r="B919" i="40"/>
  <c r="C920" i="40"/>
  <c r="B920" i="40"/>
  <c r="C921" i="40"/>
  <c r="B921" i="40"/>
  <c r="C922" i="40"/>
  <c r="B922" i="40"/>
  <c r="C923" i="40"/>
  <c r="B923" i="40"/>
  <c r="C924" i="40"/>
  <c r="B924" i="40"/>
  <c r="C925" i="40"/>
  <c r="B925" i="40"/>
  <c r="C926" i="40"/>
  <c r="B926" i="40"/>
  <c r="C927" i="40"/>
  <c r="B927" i="40"/>
  <c r="C928" i="40"/>
  <c r="B928" i="40"/>
  <c r="C929" i="40"/>
  <c r="B929" i="40"/>
  <c r="C930" i="40"/>
  <c r="B930" i="40"/>
  <c r="C931" i="40"/>
  <c r="B931" i="40"/>
  <c r="C932" i="40"/>
  <c r="B932" i="40"/>
  <c r="C933" i="40"/>
  <c r="B933" i="40"/>
  <c r="C934" i="40"/>
  <c r="B934" i="40"/>
  <c r="C935" i="40"/>
  <c r="B935" i="40"/>
  <c r="C937" i="40"/>
  <c r="B937" i="40"/>
  <c r="C938" i="40"/>
  <c r="B938" i="40"/>
  <c r="C939" i="40"/>
  <c r="B939" i="40"/>
  <c r="C940" i="40"/>
  <c r="B940" i="40"/>
  <c r="C941" i="40"/>
  <c r="B941" i="40"/>
  <c r="C944" i="40"/>
  <c r="B944" i="40"/>
  <c r="C945" i="40"/>
  <c r="B945" i="40"/>
  <c r="C946" i="40"/>
  <c r="B946" i="40"/>
  <c r="C947" i="40"/>
  <c r="B947" i="40"/>
  <c r="C948" i="40"/>
  <c r="B948" i="40"/>
  <c r="C949" i="40"/>
  <c r="B949" i="40"/>
  <c r="C950" i="40"/>
  <c r="B950" i="40"/>
  <c r="C951" i="40"/>
  <c r="B951" i="40"/>
  <c r="C952" i="40"/>
  <c r="B952" i="40"/>
  <c r="C953" i="40"/>
  <c r="B953" i="40"/>
  <c r="C954" i="40"/>
  <c r="B954" i="40"/>
  <c r="C956" i="40"/>
  <c r="B956" i="40"/>
  <c r="C957" i="40"/>
  <c r="B957" i="40"/>
  <c r="C958" i="40"/>
  <c r="B958" i="40"/>
  <c r="C959" i="40"/>
  <c r="B959" i="40"/>
  <c r="C960" i="40"/>
  <c r="B960" i="40"/>
  <c r="C961" i="40"/>
  <c r="B961" i="40"/>
  <c r="C962" i="40"/>
  <c r="B962" i="40"/>
  <c r="C963" i="40"/>
  <c r="B963" i="40"/>
  <c r="C964" i="40"/>
  <c r="B964" i="40"/>
  <c r="C965" i="40"/>
  <c r="B965" i="40"/>
  <c r="C967" i="40"/>
  <c r="B967" i="40"/>
  <c r="C969" i="40"/>
  <c r="B969" i="40"/>
  <c r="C970" i="40"/>
  <c r="B970" i="40"/>
  <c r="C971" i="40"/>
  <c r="B971" i="40"/>
  <c r="C972" i="40"/>
  <c r="B972" i="40"/>
  <c r="C973" i="40"/>
  <c r="B973" i="40"/>
  <c r="C977" i="40"/>
  <c r="B977" i="40"/>
  <c r="C978" i="40"/>
  <c r="B978" i="40"/>
  <c r="C979" i="40"/>
  <c r="B979" i="40"/>
  <c r="C980" i="40"/>
  <c r="B980" i="40"/>
  <c r="C981" i="40"/>
  <c r="B981" i="40"/>
  <c r="C982" i="40"/>
  <c r="B982" i="40"/>
  <c r="C983" i="40"/>
  <c r="B983" i="40"/>
  <c r="C984" i="40"/>
  <c r="B984" i="40"/>
  <c r="C986" i="40"/>
  <c r="B986" i="40"/>
  <c r="C987" i="40"/>
  <c r="B987" i="40"/>
  <c r="C988" i="40"/>
  <c r="B988" i="40"/>
  <c r="C989" i="40"/>
  <c r="B989" i="40"/>
  <c r="C990" i="40"/>
  <c r="B990" i="40"/>
  <c r="C991" i="40"/>
  <c r="B991" i="40"/>
  <c r="C992" i="40"/>
  <c r="B992" i="40"/>
  <c r="C993" i="40"/>
  <c r="B993" i="40"/>
  <c r="C994" i="40"/>
  <c r="B994" i="40"/>
  <c r="C995" i="40"/>
  <c r="B995" i="40"/>
  <c r="C996" i="40"/>
  <c r="B996" i="40"/>
  <c r="C997" i="40"/>
  <c r="B997" i="40"/>
  <c r="C998" i="40"/>
  <c r="B998" i="40"/>
  <c r="C999" i="40"/>
  <c r="B999" i="40"/>
  <c r="C1000" i="40"/>
  <c r="B1000" i="40"/>
  <c r="C1001" i="40"/>
  <c r="B1001" i="40"/>
  <c r="C1002" i="40"/>
  <c r="B1002" i="40"/>
  <c r="C1003" i="40"/>
  <c r="B1003" i="40"/>
  <c r="C1004" i="40"/>
  <c r="B1004" i="40"/>
  <c r="C1005" i="40"/>
  <c r="B1005" i="40"/>
  <c r="C1006" i="40"/>
  <c r="B1006" i="40"/>
  <c r="C1007" i="40"/>
  <c r="B1007" i="40"/>
  <c r="C1008" i="40"/>
  <c r="B1008" i="40"/>
  <c r="C1009" i="40"/>
  <c r="B1009" i="40"/>
  <c r="C1010" i="40"/>
  <c r="B1010" i="40"/>
  <c r="C1011" i="40"/>
  <c r="B1011" i="40"/>
  <c r="C1012" i="40"/>
  <c r="B1012" i="40"/>
  <c r="C1013" i="40"/>
  <c r="C1014" i="40"/>
  <c r="B1013" i="40"/>
  <c r="B1014" i="40"/>
  <c r="C1015" i="40"/>
  <c r="B1015" i="40"/>
  <c r="C1016" i="40"/>
  <c r="B1016" i="40"/>
  <c r="C1017" i="40"/>
  <c r="B1017" i="40"/>
  <c r="C1018" i="40"/>
  <c r="B1018" i="40"/>
  <c r="C1020" i="40"/>
  <c r="B1020" i="40"/>
  <c r="C1021" i="40"/>
  <c r="B1021" i="40"/>
  <c r="C1023" i="40"/>
  <c r="B1023" i="40"/>
  <c r="C1025" i="40"/>
  <c r="B1025" i="40"/>
  <c r="C1026" i="40"/>
  <c r="B1026" i="40"/>
  <c r="C1027" i="40"/>
  <c r="B1027" i="40"/>
  <c r="C1028" i="40"/>
  <c r="B1028" i="40"/>
  <c r="C1029" i="40"/>
  <c r="B1029" i="40"/>
  <c r="C1030" i="40"/>
  <c r="B1030" i="40"/>
  <c r="C1031" i="40"/>
  <c r="B1031" i="40"/>
  <c r="C1032" i="40"/>
  <c r="B1032" i="40"/>
  <c r="C1033" i="40"/>
  <c r="B1033" i="40"/>
  <c r="C1034" i="40"/>
  <c r="B1034" i="40"/>
  <c r="C1035" i="40"/>
  <c r="B1035" i="40"/>
  <c r="C1036" i="40"/>
  <c r="B1036" i="40"/>
  <c r="C1037" i="40"/>
  <c r="B1037" i="40"/>
  <c r="C1038" i="40"/>
  <c r="B1038" i="40"/>
  <c r="C1039" i="40"/>
  <c r="B1039" i="40"/>
  <c r="C1040" i="40"/>
  <c r="B1040" i="40"/>
  <c r="C1041" i="40"/>
  <c r="B1041" i="40"/>
  <c r="C1042" i="40"/>
  <c r="B1042" i="40"/>
  <c r="C1043" i="40"/>
  <c r="B1043" i="40"/>
  <c r="C1044" i="40"/>
  <c r="B1044" i="40"/>
  <c r="C1045" i="40"/>
  <c r="B1045" i="40"/>
  <c r="C1046" i="40"/>
  <c r="B1046" i="40"/>
  <c r="C1047" i="40"/>
  <c r="B1047" i="40"/>
  <c r="C1048" i="40"/>
  <c r="B1048" i="40"/>
  <c r="C1049" i="40"/>
  <c r="B1049" i="40"/>
  <c r="C1050" i="40"/>
  <c r="C1052" i="40"/>
  <c r="B1052" i="40"/>
  <c r="B1050" i="40"/>
  <c r="C1054" i="40"/>
  <c r="B1054" i="40"/>
  <c r="C1055" i="40"/>
  <c r="B1055" i="40"/>
  <c r="C1056" i="40"/>
  <c r="B1056" i="40"/>
  <c r="C1057" i="40"/>
  <c r="B1057" i="40"/>
  <c r="C1058" i="40"/>
  <c r="B1058" i="40"/>
  <c r="C1059" i="40"/>
  <c r="B1059" i="40"/>
  <c r="C1060" i="40"/>
  <c r="B1060" i="40"/>
  <c r="C1061" i="40"/>
  <c r="B1061" i="40"/>
  <c r="C1062" i="40"/>
  <c r="B1062" i="40"/>
  <c r="C1064" i="40"/>
  <c r="B1064" i="40"/>
  <c r="C1065" i="40"/>
  <c r="B1065" i="40"/>
  <c r="C1066" i="40"/>
  <c r="B1066" i="40"/>
  <c r="C1067" i="40"/>
  <c r="B1067" i="40"/>
  <c r="C1068" i="40"/>
  <c r="B1068" i="40"/>
  <c r="C1069" i="40"/>
  <c r="C1070" i="40"/>
  <c r="B1069" i="40"/>
  <c r="B1070" i="40"/>
  <c r="C1071" i="40"/>
  <c r="B1071" i="40"/>
  <c r="C1072" i="40"/>
  <c r="B1072" i="40"/>
  <c r="C1073" i="40"/>
  <c r="B1073" i="40"/>
  <c r="C1074" i="40"/>
  <c r="B1074" i="40"/>
  <c r="C1075" i="40"/>
  <c r="B1075" i="40"/>
  <c r="C1076" i="40"/>
  <c r="B1076" i="40"/>
  <c r="C1077" i="40"/>
  <c r="B1077" i="40"/>
  <c r="C1078" i="40"/>
  <c r="B1078" i="40"/>
  <c r="C1079" i="40"/>
  <c r="B1079" i="40"/>
  <c r="C1080" i="40"/>
  <c r="B1080" i="40"/>
  <c r="C1081" i="40"/>
  <c r="B1081" i="40"/>
  <c r="C1082" i="40"/>
  <c r="B1082" i="40"/>
  <c r="C1083" i="40"/>
  <c r="B1083" i="40"/>
  <c r="C1084" i="40"/>
  <c r="B1084" i="40"/>
  <c r="C1085" i="40"/>
  <c r="B1085" i="40"/>
  <c r="C1086" i="40"/>
  <c r="B1086" i="40"/>
  <c r="C1087" i="40"/>
  <c r="B1087" i="40"/>
  <c r="C1088" i="40"/>
  <c r="C1089" i="40"/>
  <c r="B1088" i="40"/>
  <c r="B1089" i="40"/>
  <c r="C1090" i="40"/>
  <c r="B1090" i="40"/>
  <c r="C1091" i="40"/>
  <c r="B1091" i="40"/>
  <c r="C1092" i="40"/>
  <c r="B1092" i="40"/>
  <c r="C1093" i="40"/>
  <c r="C1094" i="40"/>
  <c r="B1093" i="40"/>
  <c r="B1094" i="40"/>
  <c r="C1095" i="40"/>
  <c r="B1095" i="40"/>
  <c r="C1096" i="40"/>
  <c r="B1096" i="40"/>
  <c r="C1097" i="40"/>
  <c r="B1097" i="40"/>
  <c r="C1098" i="40"/>
  <c r="B1098" i="40"/>
  <c r="C1099" i="40"/>
  <c r="B1099" i="40"/>
  <c r="C1100" i="40"/>
  <c r="B1100" i="40"/>
  <c r="C1101" i="40"/>
  <c r="B1101" i="40"/>
  <c r="C1102" i="40"/>
  <c r="B1102" i="40"/>
  <c r="C1103" i="40"/>
  <c r="B1103" i="40"/>
  <c r="C1104" i="40"/>
  <c r="B1104" i="40"/>
  <c r="C1105" i="40"/>
  <c r="B1105" i="40"/>
  <c r="C1106" i="40"/>
  <c r="B1106" i="40"/>
  <c r="C1107" i="40"/>
  <c r="B1107" i="40"/>
  <c r="C1108" i="40"/>
  <c r="B1108" i="40"/>
  <c r="C1109" i="40"/>
  <c r="B1109" i="40"/>
  <c r="C1110" i="40"/>
  <c r="B1110" i="40"/>
  <c r="C1111" i="40"/>
  <c r="B1111" i="40"/>
  <c r="C1112" i="40"/>
  <c r="B1112" i="40"/>
  <c r="C1113" i="40"/>
  <c r="B1113" i="40"/>
  <c r="C1114" i="40"/>
  <c r="B1114" i="40"/>
  <c r="C1115" i="40"/>
  <c r="B1115" i="40"/>
  <c r="C1116" i="40"/>
  <c r="B1116" i="40"/>
  <c r="C1118" i="40"/>
  <c r="B1118" i="40"/>
  <c r="C1119" i="40"/>
  <c r="B1119" i="40"/>
  <c r="C1120" i="40"/>
  <c r="B1120" i="40"/>
  <c r="C1121" i="40"/>
  <c r="B1121" i="40"/>
  <c r="C1122" i="40"/>
  <c r="B1122" i="40"/>
  <c r="C1124" i="40"/>
  <c r="B1124" i="40"/>
  <c r="C1126" i="40"/>
  <c r="B1126" i="40"/>
  <c r="C1127" i="40"/>
  <c r="B1127" i="40"/>
  <c r="C1128" i="40"/>
  <c r="B1128" i="40"/>
  <c r="C1129" i="40"/>
  <c r="B1129" i="40"/>
  <c r="C1130" i="40"/>
  <c r="B1130" i="40"/>
  <c r="C1131" i="40"/>
  <c r="B1131" i="40"/>
  <c r="C1132" i="40"/>
  <c r="C1134" i="40"/>
  <c r="B1134" i="40"/>
  <c r="B1132" i="40"/>
  <c r="C1136" i="40"/>
  <c r="B1136" i="40"/>
  <c r="C1137" i="40"/>
  <c r="B1137" i="40"/>
  <c r="C1138" i="40"/>
  <c r="B1138" i="40"/>
  <c r="C1139" i="40"/>
  <c r="B1139" i="40"/>
  <c r="C1140" i="40"/>
  <c r="B1140" i="40"/>
  <c r="C1141" i="40"/>
  <c r="B1141" i="40"/>
  <c r="C1142" i="40"/>
  <c r="B1142" i="40"/>
  <c r="C1143" i="40"/>
  <c r="B1143" i="40"/>
  <c r="C1144" i="40"/>
  <c r="B1144" i="40"/>
  <c r="C1145" i="40"/>
  <c r="B1145" i="40"/>
  <c r="C1146" i="40"/>
  <c r="B1146" i="40"/>
  <c r="C1148" i="40"/>
  <c r="B1148" i="40"/>
  <c r="C1149" i="40"/>
  <c r="B1149" i="40"/>
  <c r="C1150" i="40"/>
  <c r="B1150" i="40"/>
  <c r="C1151" i="40"/>
  <c r="B1151" i="40"/>
  <c r="C1152" i="40"/>
  <c r="B1152" i="40"/>
  <c r="C1153" i="40"/>
  <c r="B1153" i="40"/>
  <c r="C1154" i="40"/>
  <c r="B1154" i="40"/>
  <c r="C1155" i="40"/>
  <c r="B1155" i="40"/>
  <c r="C1156" i="40"/>
  <c r="B1156" i="40"/>
  <c r="C1157" i="40"/>
  <c r="B1157" i="40"/>
  <c r="C1158" i="40"/>
  <c r="B1158" i="40"/>
  <c r="C1159" i="40"/>
  <c r="B1159" i="40"/>
  <c r="C1160" i="40"/>
  <c r="B1160" i="40"/>
  <c r="C1161" i="40"/>
  <c r="B1161" i="40"/>
  <c r="C1162" i="40"/>
  <c r="B1162" i="40"/>
  <c r="C1163" i="40"/>
  <c r="B1163" i="40"/>
  <c r="C1164" i="40"/>
  <c r="B1164" i="40"/>
  <c r="C1165" i="40"/>
  <c r="B1165" i="40"/>
  <c r="C1166" i="40"/>
  <c r="B1166" i="40"/>
  <c r="C1167" i="40"/>
  <c r="B1167" i="40"/>
  <c r="C1168" i="40"/>
  <c r="B1168" i="40"/>
  <c r="C1170" i="40"/>
  <c r="B1170" i="40"/>
  <c r="C1171" i="40"/>
  <c r="B1171" i="40"/>
  <c r="C1172" i="40"/>
  <c r="B1172" i="40"/>
  <c r="C1173" i="40"/>
  <c r="C1174" i="40"/>
  <c r="B1174" i="40"/>
  <c r="B1173" i="40"/>
  <c r="C1176" i="40"/>
  <c r="B1176" i="40"/>
  <c r="C1177" i="40"/>
  <c r="B1177" i="40"/>
  <c r="C1178" i="40"/>
  <c r="B1178" i="40"/>
  <c r="C1179" i="40"/>
  <c r="C1180" i="40"/>
  <c r="B1179" i="40"/>
  <c r="B1180" i="40"/>
  <c r="C1181" i="40"/>
  <c r="B1181" i="40"/>
  <c r="C1182" i="40"/>
  <c r="C1183" i="40"/>
  <c r="B1183" i="40"/>
  <c r="B1182" i="40"/>
  <c r="B7" i="39"/>
  <c r="F7" i="2"/>
  <c r="C19" i="6"/>
  <c r="C26" i="6"/>
  <c r="C33" i="6"/>
  <c r="C47" i="6"/>
  <c r="C40" i="6"/>
  <c r="G2" i="2"/>
  <c r="B8" i="39"/>
  <c r="B9" i="39"/>
  <c r="B11" i="39"/>
  <c r="B10" i="39"/>
  <c r="B12" i="39"/>
  <c r="B13" i="39"/>
  <c r="B14" i="39"/>
  <c r="B17" i="39"/>
  <c r="B16" i="39"/>
  <c r="B18" i="39"/>
  <c r="B19" i="39"/>
  <c r="C21" i="39"/>
  <c r="B21" i="39"/>
  <c r="C22" i="39"/>
  <c r="B22" i="39"/>
  <c r="B20" i="39"/>
  <c r="C23" i="39"/>
  <c r="B23" i="39"/>
  <c r="C24" i="39"/>
  <c r="B24" i="39"/>
  <c r="C25" i="39"/>
  <c r="B25" i="39"/>
  <c r="C26" i="39"/>
  <c r="B26" i="39"/>
  <c r="C27" i="39"/>
  <c r="B27" i="39"/>
  <c r="C29" i="39"/>
  <c r="B29" i="39"/>
  <c r="C30" i="39"/>
  <c r="C31" i="39"/>
  <c r="B31" i="39"/>
  <c r="C32" i="39"/>
  <c r="B32" i="39"/>
  <c r="B30" i="39"/>
  <c r="C33" i="39"/>
  <c r="B33" i="39"/>
  <c r="C34" i="39"/>
  <c r="B34" i="39"/>
  <c r="C35" i="39"/>
  <c r="C36" i="39"/>
  <c r="B36" i="39"/>
  <c r="B35" i="39"/>
  <c r="C37" i="39"/>
  <c r="C38" i="39"/>
  <c r="B38" i="39"/>
  <c r="B37" i="39"/>
  <c r="C39" i="39"/>
  <c r="C40" i="39"/>
  <c r="B40" i="39"/>
  <c r="B39" i="39"/>
  <c r="C42" i="39"/>
  <c r="B42" i="39"/>
  <c r="C43" i="39"/>
  <c r="C44" i="39"/>
  <c r="B44" i="39"/>
  <c r="B43" i="39"/>
  <c r="C45" i="39"/>
  <c r="B45" i="39"/>
  <c r="C46" i="39"/>
  <c r="B46" i="39"/>
  <c r="C47" i="39"/>
  <c r="B47" i="39"/>
  <c r="C48" i="39"/>
  <c r="B48" i="39"/>
  <c r="C49" i="39"/>
  <c r="B49" i="39"/>
  <c r="C50" i="39"/>
  <c r="B50" i="39"/>
  <c r="C51" i="39"/>
  <c r="B51" i="39"/>
  <c r="C52" i="39"/>
  <c r="B52" i="39"/>
  <c r="C53" i="39"/>
  <c r="B53" i="39"/>
  <c r="C54" i="39"/>
  <c r="B54" i="39"/>
  <c r="C55" i="39"/>
  <c r="B55" i="39"/>
  <c r="C56" i="39"/>
  <c r="B56" i="39"/>
  <c r="C57" i="39"/>
  <c r="B57" i="39"/>
  <c r="C58" i="39"/>
  <c r="B58" i="39"/>
  <c r="C59" i="39"/>
  <c r="B59" i="39"/>
  <c r="C60" i="39"/>
  <c r="B60" i="39"/>
  <c r="C61" i="39"/>
  <c r="B61" i="39"/>
  <c r="C62" i="39"/>
  <c r="B62" i="39"/>
  <c r="C63" i="39"/>
  <c r="B63" i="39"/>
  <c r="C65" i="39"/>
  <c r="B65" i="39"/>
  <c r="C66" i="39"/>
  <c r="B66" i="39"/>
  <c r="C67" i="39"/>
  <c r="B67" i="39"/>
  <c r="C68" i="39"/>
  <c r="B68" i="39"/>
  <c r="C69" i="39"/>
  <c r="B69" i="39"/>
  <c r="C70" i="39"/>
  <c r="B70" i="39"/>
  <c r="C71" i="39"/>
  <c r="B71" i="39"/>
  <c r="C72" i="39"/>
  <c r="B72" i="39"/>
  <c r="C73" i="39"/>
  <c r="B73" i="39"/>
  <c r="C74" i="39"/>
  <c r="B74" i="39"/>
  <c r="C75" i="39"/>
  <c r="B75" i="39"/>
  <c r="C76" i="39"/>
  <c r="B76" i="39"/>
  <c r="C77" i="39"/>
  <c r="B77" i="39"/>
  <c r="C78" i="39"/>
  <c r="B78" i="39"/>
  <c r="C79" i="39"/>
  <c r="B79" i="39"/>
  <c r="C80" i="39"/>
  <c r="B80" i="39"/>
  <c r="C81" i="39"/>
  <c r="B81" i="39"/>
  <c r="C82" i="39"/>
  <c r="B82" i="39"/>
  <c r="C83" i="39"/>
  <c r="B83" i="39"/>
  <c r="C84" i="39"/>
  <c r="B84" i="39"/>
  <c r="C85" i="39"/>
  <c r="B85" i="39"/>
  <c r="C86" i="39"/>
  <c r="B86" i="39"/>
  <c r="C87" i="39"/>
  <c r="B87" i="39"/>
  <c r="C88" i="39"/>
  <c r="B88" i="39"/>
  <c r="C89" i="39"/>
  <c r="B89" i="39"/>
  <c r="C90" i="39"/>
  <c r="B90" i="39"/>
  <c r="C91" i="39"/>
  <c r="B91" i="39"/>
  <c r="C92" i="39"/>
  <c r="B92" i="39"/>
  <c r="C93" i="39"/>
  <c r="B93" i="39"/>
  <c r="C94" i="39"/>
  <c r="B94" i="39"/>
  <c r="C95" i="39"/>
  <c r="B95" i="39"/>
  <c r="C96" i="39"/>
  <c r="B96" i="39"/>
  <c r="C97" i="39"/>
  <c r="B97" i="39"/>
  <c r="C98" i="39"/>
  <c r="B98" i="39"/>
  <c r="C99" i="39"/>
  <c r="B99" i="39"/>
  <c r="C100" i="39"/>
  <c r="B100" i="39"/>
  <c r="C101" i="39"/>
  <c r="B101" i="39"/>
  <c r="C102" i="39"/>
  <c r="B102" i="39"/>
  <c r="C103" i="39"/>
  <c r="B103" i="39"/>
  <c r="C104" i="39"/>
  <c r="B104" i="39"/>
  <c r="C105" i="39"/>
  <c r="B105" i="39"/>
  <c r="C106" i="39"/>
  <c r="B106" i="39"/>
  <c r="C107" i="39"/>
  <c r="B107" i="39"/>
  <c r="C109" i="39"/>
  <c r="B109" i="39"/>
  <c r="C110" i="39"/>
  <c r="B110" i="39"/>
  <c r="C111" i="39"/>
  <c r="B111" i="39"/>
  <c r="C113" i="39"/>
  <c r="B113" i="39"/>
  <c r="C114" i="39"/>
  <c r="B114" i="39"/>
  <c r="C115" i="39"/>
  <c r="B115" i="39"/>
  <c r="C116" i="39"/>
  <c r="B116" i="39"/>
  <c r="C117" i="39"/>
  <c r="B117" i="39"/>
</calcChain>
</file>

<file path=xl/sharedStrings.xml><?xml version="1.0" encoding="utf-8"?>
<sst xmlns="http://schemas.openxmlformats.org/spreadsheetml/2006/main" count="5853" uniqueCount="2195">
  <si>
    <t>Proposal Evaluation Summary</t>
  </si>
  <si>
    <t>Vendor Name:</t>
  </si>
  <si>
    <t>Date:</t>
  </si>
  <si>
    <t>Total CAD Specification Score</t>
  </si>
  <si>
    <t>System</t>
  </si>
  <si>
    <t>Category</t>
  </si>
  <si>
    <t>Maximum Score</t>
  </si>
  <si>
    <t>Number of Requirements</t>
  </si>
  <si>
    <t>Not Answered</t>
  </si>
  <si>
    <t>Crucial</t>
  </si>
  <si>
    <t>Important</t>
  </si>
  <si>
    <t>Minimal</t>
  </si>
  <si>
    <t>ALL</t>
  </si>
  <si>
    <t>ALL CATEGORIES</t>
  </si>
  <si>
    <t>Score</t>
  </si>
  <si>
    <t>Function Available</t>
  </si>
  <si>
    <t>Function Not Available</t>
  </si>
  <si>
    <t>Exception</t>
  </si>
  <si>
    <t>CAD</t>
  </si>
  <si>
    <t>Number of Crucial</t>
  </si>
  <si>
    <t>Crucial - Not Answered</t>
  </si>
  <si>
    <t>Crucial - Function Available</t>
  </si>
  <si>
    <t>Crucial - Function Not Available</t>
  </si>
  <si>
    <t>Crucial - Exception</t>
  </si>
  <si>
    <t>Number of Important</t>
  </si>
  <si>
    <t>Important - Not Answered</t>
  </si>
  <si>
    <t>Important - Function Available</t>
  </si>
  <si>
    <t>Important - Function Not Available</t>
  </si>
  <si>
    <t>Important - Exception</t>
  </si>
  <si>
    <t>Number of Minimal</t>
  </si>
  <si>
    <t>Minimal - Not Answered</t>
  </si>
  <si>
    <t>Minimal - Function Available</t>
  </si>
  <si>
    <t>Minimal - Function Not Available</t>
  </si>
  <si>
    <t>Minimal - Exception</t>
  </si>
  <si>
    <t>Drop Down Definitions</t>
  </si>
  <si>
    <t>Worksheet</t>
  </si>
  <si>
    <t>Sheets</t>
  </si>
  <si>
    <t>Items</t>
  </si>
  <si>
    <t>Workbook Total Master Interfaces Specs</t>
  </si>
  <si>
    <t>Specification Type</t>
  </si>
  <si>
    <t>Weight</t>
  </si>
  <si>
    <t>N/A</t>
  </si>
  <si>
    <t>Availability</t>
  </si>
  <si>
    <t>Select From Drop Down</t>
  </si>
  <si>
    <t>Appendix A - Functional Specifications</t>
  </si>
  <si>
    <t>Acronyms</t>
  </si>
  <si>
    <t>Term</t>
  </si>
  <si>
    <t>Definition</t>
  </si>
  <si>
    <t xml:space="preserve">ACD </t>
  </si>
  <si>
    <t>Automatic Call Distribution</t>
  </si>
  <si>
    <t>ADA</t>
  </si>
  <si>
    <t>Americans with Disabilities Act</t>
  </si>
  <si>
    <t>ATP</t>
  </si>
  <si>
    <t>Acceptance Test Plan</t>
  </si>
  <si>
    <t>ALI</t>
  </si>
  <si>
    <t>Automatic Location Identification</t>
  </si>
  <si>
    <t>ALS</t>
  </si>
  <si>
    <t>Advanced Life Support</t>
  </si>
  <si>
    <t>ANI</t>
  </si>
  <si>
    <t>Automatic Number Identification</t>
  </si>
  <si>
    <t>API</t>
  </si>
  <si>
    <t>Application Program Interface</t>
  </si>
  <si>
    <t>ASCII</t>
  </si>
  <si>
    <t>American Standard Code for Information Interchange</t>
  </si>
  <si>
    <t>AVL</t>
  </si>
  <si>
    <t>Automatic Vehicle Location</t>
  </si>
  <si>
    <t>AVRR</t>
  </si>
  <si>
    <t>Automatic Vehicle Recommendation and Routing</t>
  </si>
  <si>
    <t>BLS</t>
  </si>
  <si>
    <t>Basic Life Support</t>
  </si>
  <si>
    <t>BOLO</t>
  </si>
  <si>
    <t>Be On the Look Out</t>
  </si>
  <si>
    <t>BTU</t>
  </si>
  <si>
    <t>British Thermal Unit</t>
  </si>
  <si>
    <t>Computer Aided Dispatch</t>
  </si>
  <si>
    <t>CAD2CAD</t>
  </si>
  <si>
    <t xml:space="preserve">CAD to CAD </t>
  </si>
  <si>
    <t>CAMA</t>
  </si>
  <si>
    <t>Centralized Automated Message Accounting</t>
  </si>
  <si>
    <t>CapWIN</t>
  </si>
  <si>
    <t>Capital Wireless Information Net</t>
  </si>
  <si>
    <t>CAS</t>
  </si>
  <si>
    <t>Call Associated Signaling</t>
  </si>
  <si>
    <t>CDR</t>
  </si>
  <si>
    <t>Call Detail Records</t>
  </si>
  <si>
    <t>CEU</t>
  </si>
  <si>
    <t>Continuing Education Unit</t>
  </si>
  <si>
    <t>CFS</t>
  </si>
  <si>
    <t>Call for Service</t>
  </si>
  <si>
    <t>CMS</t>
  </si>
  <si>
    <t>Corrections Management System (synonymous with JMS - Jail Management System)</t>
  </si>
  <si>
    <t>CO</t>
  </si>
  <si>
    <t>Central Office</t>
  </si>
  <si>
    <t>COTS</t>
  </si>
  <si>
    <t xml:space="preserve">Commercial Off The Shelf </t>
  </si>
  <si>
    <t>CPE</t>
  </si>
  <si>
    <t>Customer Premises Equipment</t>
  </si>
  <si>
    <t>CPN</t>
  </si>
  <si>
    <t>Calling Party’s Number</t>
  </si>
  <si>
    <t>CPU</t>
  </si>
  <si>
    <t>Central Processing Unit</t>
  </si>
  <si>
    <t>CRT</t>
  </si>
  <si>
    <t>Cathode Ray Tube</t>
  </si>
  <si>
    <t>CTI</t>
  </si>
  <si>
    <t>Computer Telephone Interface</t>
  </si>
  <si>
    <t>DBCC</t>
  </si>
  <si>
    <t>Data Base Console Commands</t>
  </si>
  <si>
    <t>DDE</t>
  </si>
  <si>
    <t>Dynamic Data Exchange</t>
  </si>
  <si>
    <t>DMS</t>
  </si>
  <si>
    <t>Digital Multiplex System</t>
  </si>
  <si>
    <t>DR</t>
  </si>
  <si>
    <t>Disaster Recovery</t>
  </si>
  <si>
    <t>E9-1-1</t>
  </si>
  <si>
    <t>Enhanced 9-1-1</t>
  </si>
  <si>
    <t>EAIE</t>
  </si>
  <si>
    <t>External Alarm Interface Exchange</t>
  </si>
  <si>
    <t>ECC</t>
  </si>
  <si>
    <t>Emergency Call Center</t>
  </si>
  <si>
    <t>ECT</t>
  </si>
  <si>
    <t>Emergency Call Taker</t>
  </si>
  <si>
    <t>ECRF</t>
  </si>
  <si>
    <t>Emergency Call Routing Function</t>
  </si>
  <si>
    <t>EDACS</t>
  </si>
  <si>
    <t>Enhanced Digital Access Communication System</t>
  </si>
  <si>
    <t>EIA</t>
  </si>
  <si>
    <t>Electronic Industries Alliance</t>
  </si>
  <si>
    <t>EMI</t>
  </si>
  <si>
    <t xml:space="preserve">Electro Magnetic Interference </t>
  </si>
  <si>
    <t>ENS</t>
  </si>
  <si>
    <t>Emergency Notification System</t>
  </si>
  <si>
    <t>EOC</t>
  </si>
  <si>
    <t>Emergency Operations Center</t>
  </si>
  <si>
    <t>ePCR</t>
  </si>
  <si>
    <t>Electronic Patient Care Report</t>
  </si>
  <si>
    <t>ESN</t>
  </si>
  <si>
    <t>Emergency Service Number</t>
  </si>
  <si>
    <t>ETL</t>
  </si>
  <si>
    <t>Extract, Transform, and Load</t>
  </si>
  <si>
    <t>FAT</t>
  </si>
  <si>
    <t>Functional Acceptance Testing</t>
  </si>
  <si>
    <t>FBR</t>
  </si>
  <si>
    <t>Field Based Reporting</t>
  </si>
  <si>
    <t>FCC</t>
  </si>
  <si>
    <t>Federal Communications Commission</t>
  </si>
  <si>
    <t>FEMA</t>
  </si>
  <si>
    <t>Federal Emergency Management Agency</t>
  </si>
  <si>
    <t>FMC</t>
  </si>
  <si>
    <t>Federal Motor Carrier</t>
  </si>
  <si>
    <t>FRMS</t>
  </si>
  <si>
    <t>Fire Records Management System</t>
  </si>
  <si>
    <t>GEARS</t>
  </si>
  <si>
    <t>Georgia Electronic Accident Reporting System</t>
  </si>
  <si>
    <t>GCIC</t>
  </si>
  <si>
    <t>Georgia Crime Information Center</t>
  </si>
  <si>
    <t>GIS</t>
  </si>
  <si>
    <t>Geographic Information System</t>
  </si>
  <si>
    <t>GPS</t>
  </si>
  <si>
    <t>Global Positioning System</t>
  </si>
  <si>
    <t>GUI</t>
  </si>
  <si>
    <t>Graphical User Interface</t>
  </si>
  <si>
    <t>HCO</t>
  </si>
  <si>
    <t>Hearing Carry Over</t>
  </si>
  <si>
    <t>IDF</t>
  </si>
  <si>
    <t>Intermediate Distribution Frame</t>
  </si>
  <si>
    <t>IEEE</t>
  </si>
  <si>
    <t>Institute of Electrical and Electronics Engineers</t>
  </si>
  <si>
    <t>IP</t>
  </si>
  <si>
    <t>Internet Protocol</t>
  </si>
  <si>
    <t>IRR</t>
  </si>
  <si>
    <t>Instant Recall Recorder</t>
  </si>
  <si>
    <t>ISDN</t>
  </si>
  <si>
    <t>Integrated Services Digital Network</t>
  </si>
  <si>
    <t>IWS</t>
  </si>
  <si>
    <t>Intelligent Workstation/Integrated Workstation</t>
  </si>
  <si>
    <t>JMS</t>
  </si>
  <si>
    <t>Jail Management System (synonymous with CMS - Corrections Management System)</t>
  </si>
  <si>
    <t>LE</t>
  </si>
  <si>
    <t>Law Enforcement</t>
  </si>
  <si>
    <t>LERMS</t>
  </si>
  <si>
    <t>Law Enforcement Records Management System</t>
  </si>
  <si>
    <t>MF</t>
  </si>
  <si>
    <t>Multi-frequency</t>
  </si>
  <si>
    <t>LAN</t>
  </si>
  <si>
    <t>Local Area Network</t>
  </si>
  <si>
    <t>LEC</t>
  </si>
  <si>
    <t>Local Exchange Carrier</t>
  </si>
  <si>
    <t>LInX</t>
  </si>
  <si>
    <t>Law Enforcement Information Exchange</t>
  </si>
  <si>
    <t>LMP</t>
  </si>
  <si>
    <t>Limited Manpower</t>
  </si>
  <si>
    <t>MDD</t>
  </si>
  <si>
    <t>Mobile Data Device</t>
  </si>
  <si>
    <t>MDS</t>
  </si>
  <si>
    <t>Mobile Data System</t>
  </si>
  <si>
    <t>METERS</t>
  </si>
  <si>
    <t>Maryland Electronic Telecommunications Enforcement Resource System</t>
  </si>
  <si>
    <t>MIS</t>
  </si>
  <si>
    <t>Management Information System</t>
  </si>
  <si>
    <t>MLI</t>
  </si>
  <si>
    <t>Master Location Index</t>
  </si>
  <si>
    <t>MNI</t>
  </si>
  <si>
    <t>Master Name Index</t>
  </si>
  <si>
    <t>MS</t>
  </si>
  <si>
    <t>Microsoft</t>
  </si>
  <si>
    <t>MSDS</t>
  </si>
  <si>
    <t>Material Safety Data Sheet</t>
  </si>
  <si>
    <t>MTBF</t>
  </si>
  <si>
    <t>Mean Time Between Failures</t>
  </si>
  <si>
    <t>MVI</t>
  </si>
  <si>
    <t>Master Vehicle Index</t>
  </si>
  <si>
    <t>NAS</t>
  </si>
  <si>
    <t>Network Attached Storage</t>
  </si>
  <si>
    <t>NCAS</t>
  </si>
  <si>
    <t>Non Call Associated Signaling</t>
  </si>
  <si>
    <t>NCIC</t>
  </si>
  <si>
    <t>National Crime Information Center</t>
  </si>
  <si>
    <t>NCR</t>
  </si>
  <si>
    <t>National Capital Region</t>
  </si>
  <si>
    <t>NENA</t>
  </si>
  <si>
    <t>National Emergency Numbers Association</t>
  </si>
  <si>
    <t>NLETS</t>
  </si>
  <si>
    <t>National Law Enforcement Telecommunications System</t>
  </si>
  <si>
    <t>NTP</t>
  </si>
  <si>
    <t>Network Time Protocol</t>
  </si>
  <si>
    <t>OSI</t>
  </si>
  <si>
    <t>Open Systems Interconnection</t>
  </si>
  <si>
    <t>PBX</t>
  </si>
  <si>
    <t>Private Branch Exchange</t>
  </si>
  <si>
    <t>PCM</t>
  </si>
  <si>
    <t>Pulse Code Modulation</t>
  </si>
  <si>
    <t>PCR</t>
  </si>
  <si>
    <t>Patient Care Report</t>
  </si>
  <si>
    <t>PIDF-LO</t>
  </si>
  <si>
    <t>Presence Information Data Format – Location Object (NG-911)</t>
  </si>
  <si>
    <t>POTS</t>
  </si>
  <si>
    <t>Plain Old Telephone Service</t>
  </si>
  <si>
    <t>PSAP</t>
  </si>
  <si>
    <t>Public Safety Answering Point</t>
  </si>
  <si>
    <t>PSTN</t>
  </si>
  <si>
    <t>Public Switched Telephone Network</t>
  </si>
  <si>
    <t>PU</t>
  </si>
  <si>
    <t>Police Unit</t>
  </si>
  <si>
    <t>PVR</t>
  </si>
  <si>
    <t>Private Ringing</t>
  </si>
  <si>
    <t>SIP</t>
  </si>
  <si>
    <t>Session Initiation Protocol</t>
  </si>
  <si>
    <t>SOG</t>
  </si>
  <si>
    <t>Standard Operating Guideline</t>
  </si>
  <si>
    <t>TAP</t>
  </si>
  <si>
    <t>Telocator Alphanumeric Protocol</t>
  </si>
  <si>
    <t>TCO</t>
  </si>
  <si>
    <t>Telecommunications Operator</t>
  </si>
  <si>
    <t>TDD</t>
  </si>
  <si>
    <t>Telecommunications Device for the Deaf</t>
  </si>
  <si>
    <t>TDM</t>
  </si>
  <si>
    <t>Time Division Multiplexing</t>
  </si>
  <si>
    <t>TIA</t>
  </si>
  <si>
    <t>Telecommunications Industry Association</t>
  </si>
  <si>
    <t>TFT</t>
  </si>
  <si>
    <t>Thin Film Transistor</t>
  </si>
  <si>
    <t>TTY</t>
  </si>
  <si>
    <t>Teletypewriter</t>
  </si>
  <si>
    <t>TVSS</t>
  </si>
  <si>
    <t>Transient Voltage Surge Suppression</t>
  </si>
  <si>
    <t>UL</t>
  </si>
  <si>
    <t>Underwriters Laboratory</t>
  </si>
  <si>
    <t>UPS</t>
  </si>
  <si>
    <t>Uninterrupted Power Supply</t>
  </si>
  <si>
    <t>VCIN</t>
  </si>
  <si>
    <t>Virginia Crime Information Network</t>
  </si>
  <si>
    <t>VCO</t>
  </si>
  <si>
    <t>Voice Carry Over</t>
  </si>
  <si>
    <t>VOIP</t>
  </si>
  <si>
    <t>Voice over Internet Protocol</t>
  </si>
  <si>
    <t>VPN</t>
  </si>
  <si>
    <t>Virtual Private Network</t>
  </si>
  <si>
    <t>VSAS</t>
  </si>
  <si>
    <t>Volunteer Stations Administration Program</t>
  </si>
  <si>
    <t>WAN</t>
  </si>
  <si>
    <t>Wide Area Network</t>
  </si>
  <si>
    <t>Terminology</t>
  </si>
  <si>
    <t>Active event</t>
  </si>
  <si>
    <t>An event that has at least one unit dispatched to it.</t>
  </si>
  <si>
    <t>Active workstation</t>
  </si>
  <si>
    <t>A workstation with the appropriate CAD software installed and configured that has a valid user logged on.</t>
  </si>
  <si>
    <t>Activity code</t>
  </si>
  <si>
    <t>A code utilized by CAD to specify the nature of the call for service.</t>
  </si>
  <si>
    <t>Address verification process</t>
  </si>
  <si>
    <t>The process by which an address field is validated against the user-maintained Geofile.  It may result in a verified (unique)  address, a list of possible address matches or no matching address.</t>
  </si>
  <si>
    <t>Administrative Workstation</t>
  </si>
  <si>
    <t xml:space="preserve">A workstation that provides an authorized user to access the system for testing and data/system maintenance.  </t>
  </si>
  <si>
    <t>Advanced Authentication</t>
  </si>
  <si>
    <t>Advanced Authentication (AA) provides for additional security to the typical user identification and authentication of login ID and password, such as: biometric systems, user-based public key infrastructure (PKI), smart cards, software tokens, hardware tokens, paper (inert) tokens, or “Risk-based Authentication” that includes a software token element comprised of a number of factors, such as network information, user information, positive device identification (i.e. device forensics, user pattern analysis and user binding), user profiling, and high-risk challenge/response questions.</t>
  </si>
  <si>
    <t>Advised event</t>
  </si>
  <si>
    <t>An event created and handled without the assignment of a field unit or resource.</t>
  </si>
  <si>
    <t>Application</t>
  </si>
  <si>
    <t>Also known as an application program, it is a software program that runs on a computer (e.g. web browsers, email programs, word processors, utilities.)</t>
  </si>
  <si>
    <t>Autocomplete</t>
  </si>
  <si>
    <t>Autocomplete involves the program predicting a word or phrase that the user wants to type in without the user actually typing it in completely</t>
  </si>
  <si>
    <t>Authorized user</t>
  </si>
  <si>
    <t>A agency user with appropriate security to perform a specified task. May be or include System Administrator.</t>
  </si>
  <si>
    <t>Authorized workstation</t>
  </si>
  <si>
    <t>An active workstation authorized via CAD security to perform a specified task.</t>
  </si>
  <si>
    <t>Automatic Vehicle Location.  The ability to locate a vehicle based on GPS data transmitted from the vehicle.</t>
  </si>
  <si>
    <t>Automatic Vehicle Recommendation and Routing.  The ability to recommend units based on location and travel times to a destination rather than based on a static recommendation file</t>
  </si>
  <si>
    <t>Backlog</t>
  </si>
  <si>
    <t>The function of entering event and unit information into the CAD system collected manually while the system was not operational.</t>
  </si>
  <si>
    <t>Case number</t>
  </si>
  <si>
    <t>A sequential, agency specific number, unique to each agency, that is assigned to an event based on specific criteria such as a report needed.</t>
  </si>
  <si>
    <t>An occurrence which requires the response of Public Safety units, regardless of the types of units needed.  For example, a vehicle accident with injuries may result in a call for service, resulting in two separate events - a police event and a fire/rescue.</t>
  </si>
  <si>
    <t>Catch up</t>
  </si>
  <si>
    <r>
      <t xml:space="preserve">See </t>
    </r>
    <r>
      <rPr>
        <i/>
        <sz val="11"/>
        <rFont val="Arial"/>
        <family val="2"/>
      </rPr>
      <t>Backlog.</t>
    </r>
  </si>
  <si>
    <t>Chronological order</t>
  </si>
  <si>
    <t>Data displayed in order from the oldest or original record to the most recent.</t>
  </si>
  <si>
    <t>Civic Address</t>
  </si>
  <si>
    <t>The number, street or road name, community and county assigned to residential, commercial, institutional and industrial buildings (e.g. 101 Main St., Exampletown, Sample County).</t>
  </si>
  <si>
    <t>Closed event</t>
  </si>
  <si>
    <t>An event that has had units dispatched to it at one time, but which now has all units cleared and an appropriate disposition associated with it.</t>
  </si>
  <si>
    <t>Corrections Management Software</t>
  </si>
  <si>
    <t>Common Place Name</t>
  </si>
  <si>
    <t>Commonly known locations such as, but not limited to, businesses, buildings, landmarks, points of interests (e.g. parks, hospitals, schools, landmarks, etc).</t>
  </si>
  <si>
    <t>Cover</t>
  </si>
  <si>
    <t>Generally used in the Fire and Emergency Medical Services. A cover is a move of apparatus at the dispatcher/agency discretion to accommodate coverage shortages based on call volume and resource availability.  Unlike a move-up, this is a discretionary command to be determined manually by dispatcher/supervisor/agency policy. Allows one unit to be easily relocated to another post and to be recommended as necessary until returned to primary station (via command) at the discretion of dispatcher/supervisor. Different from a Move-up (See "Move-up" definition).</t>
  </si>
  <si>
    <t>Cross-reference</t>
  </si>
  <si>
    <t>The ability to quickly identify events that are related to one another by listing related event numbers in the body of a given event.</t>
  </si>
  <si>
    <t>Cross staffing</t>
  </si>
  <si>
    <r>
      <t xml:space="preserve">The association of two units such that when one unit is recommended based on a pre-defined criterion, the unit cross-staffed with it is marked as out of service. Contrast with </t>
    </r>
    <r>
      <rPr>
        <i/>
        <sz val="11"/>
        <rFont val="Arial"/>
        <family val="2"/>
      </rPr>
      <t>Pairing.</t>
    </r>
  </si>
  <si>
    <t>Decimal degrees</t>
  </si>
  <si>
    <t>Format for the representation of an XY Coordinate using DDD.dddd (degrees.decimal degrees).</t>
  </si>
  <si>
    <t xml:space="preserve">Format for the representation of an XY Coordinate using DDD (degrees) : MM (minutes) : SS.S (seconds) . </t>
  </si>
  <si>
    <t>Dialer File</t>
  </si>
  <si>
    <t>Phone listing file or roledex.</t>
  </si>
  <si>
    <t>Directional suffix</t>
  </si>
  <si>
    <r>
      <t xml:space="preserve">See description under </t>
    </r>
    <r>
      <rPr>
        <i/>
        <sz val="11"/>
        <rFont val="Arial"/>
        <family val="2"/>
      </rPr>
      <t>Street Addresses</t>
    </r>
    <r>
      <rPr>
        <sz val="11"/>
        <rFont val="Arial"/>
        <family val="2"/>
      </rPr>
      <t>.</t>
    </r>
  </si>
  <si>
    <t>Discipline</t>
  </si>
  <si>
    <t>The three typical are EMS, Fire, Law Enforcement while others could be others (e.g. Public Works, Animal Control, HazMat, etc.).</t>
  </si>
  <si>
    <t>Dispatch Group</t>
  </si>
  <si>
    <t>An organizational structure, usually based on a geographic area, used to determine 1) the dispatch position to which a call for service should be routed and 2) the units controlled by  the workstation.  Dispatch groups may structured non-geographically, e.g. all detective units in a jurisdiction may belong to one dispatch group.</t>
  </si>
  <si>
    <t>Disposition code</t>
  </si>
  <si>
    <t>A code used to indicate the action or actions taken or the situation found on an event.  Examples are UNF (unfounded), TOTxxx (Turned over to another agency), RPT (Report taken), UTT (Uniform Traffic Ticket issued), WRN (Warning issued), FI (Field Interview card completed).  Disposition codes shall be classified as either "dispatched" or "non-dispatched" codes to allow events handled without dispatching an officer to be classified and retained.</t>
  </si>
  <si>
    <t>Dual Factor Authentication</t>
  </si>
  <si>
    <t>Authentication which requires the presentation of "two or more" of the three authentication "factors"; something the user knows, something the user has, and something the user is.</t>
  </si>
  <si>
    <t>e.g.</t>
  </si>
  <si>
    <t>Example given.</t>
  </si>
  <si>
    <t>Event</t>
  </si>
  <si>
    <t xml:space="preserve">A record or incident in the CAD system. </t>
  </si>
  <si>
    <t>Event History</t>
  </si>
  <si>
    <t>A display of the full details of an event, whether open or closed.</t>
  </si>
  <si>
    <t>Event Number</t>
  </si>
  <si>
    <t>Unique number assigned to a record in the CAD system.</t>
  </si>
  <si>
    <t>Event Summary</t>
  </si>
  <si>
    <t>A listing of a number of events including only sufficient information to identify a specific records for further display.</t>
  </si>
  <si>
    <t>Event Type</t>
  </si>
  <si>
    <r>
      <t xml:space="preserve">See </t>
    </r>
    <r>
      <rPr>
        <i/>
        <sz val="11"/>
        <rFont val="Arial"/>
        <family val="2"/>
      </rPr>
      <t>Activity code.</t>
    </r>
  </si>
  <si>
    <t>Geo-file</t>
  </si>
  <si>
    <t>A database utilized to geo-code and verify locations, whether by street address, intersection, common place name or latitude/longitude.</t>
  </si>
  <si>
    <t>Hardened Password</t>
  </si>
  <si>
    <t>Password hardening is a measure taken to make it more difficult for an intruder to circumvent the authentication process by adding some component to the username/password combination or may be a policy-based action.</t>
  </si>
  <si>
    <t>Incident</t>
  </si>
  <si>
    <t>See Event.</t>
  </si>
  <si>
    <t>Incident Number</t>
  </si>
  <si>
    <t>A sequential, agency specific number, unique to each agency, used to reference a particular event.</t>
  </si>
  <si>
    <t>Integrate</t>
  </si>
  <si>
    <t>To form, coordinate or blend into a functioning or unified whole.  (e.g., CAD and the County's enterprise GIS system).</t>
  </si>
  <si>
    <t>Interface</t>
  </si>
  <si>
    <t>The software or hardware that facilitates the meeting of two independent systems to act on or communicate with each other. (e.g., CAD and the radio system for the purpose of Fire tone alerts).</t>
  </si>
  <si>
    <t>Intersections</t>
  </si>
  <si>
    <r>
      <t xml:space="preserve">Locations with the general format  pf streetname st sf/pf streetname st sf See description under </t>
    </r>
    <r>
      <rPr>
        <i/>
        <sz val="11"/>
        <rFont val="Arial"/>
        <family val="2"/>
      </rPr>
      <t>Street Addresses.</t>
    </r>
  </si>
  <si>
    <t>Landmark</t>
  </si>
  <si>
    <t>A locally known geographical feature or anything that is easily recognizable such as a building, monument or structure.</t>
  </si>
  <si>
    <t>A unit status that defines apparatus as available for first responder calls, but not fire calls, regardless of in-house or availability status.</t>
  </si>
  <si>
    <t>Meta Key</t>
  </si>
  <si>
    <t xml:space="preserve">A key used in conjunction with a standard Alphabetic, numeric or function key to access additional functionality, e.g. the Shift, Control Alt and Windows keys. </t>
  </si>
  <si>
    <t>Any wireless device, e.g. Mobile Data Computer, Mobile Computer Terminal, Mobile Data Terminal, Personal Data Computer, etc.</t>
  </si>
  <si>
    <t>Module</t>
  </si>
  <si>
    <t>A part of the software application or solution  and commonly refers to functionality (e.g. BOLO, Tow, SOG, Contacts, etc.).</t>
  </si>
  <si>
    <t>Move-Up</t>
  </si>
  <si>
    <t>Generally used in the Fire and Emergency Medical Services. A move-up is a recommendation based on a specific event/event type, that as part of the unit recommendation process recommends apparatus to be moved to station to accommodate coverage shortages caused by the specific event/call. Allows one unit to be easily relocated to another post and to be recommended in place of another unit for the duration of the event that caused the Move-up recommendation. Different from a Cover (See "Cover" definition).</t>
  </si>
  <si>
    <t>NG9-1-1</t>
  </si>
  <si>
    <t>Next Generation 9-1-1.</t>
  </si>
  <si>
    <t>Override/Overridden times</t>
  </si>
  <si>
    <t>Date/time stamps in an event that have been manually entered by an authorized user.</t>
  </si>
  <si>
    <t>Pairing</t>
  </si>
  <si>
    <r>
      <t xml:space="preserve">The association of two units such that when one unit is recommended based on a pre-defined criterion, the unit paired with it is also recommended. Contract with </t>
    </r>
    <r>
      <rPr>
        <i/>
        <sz val="11"/>
        <rFont val="Arial"/>
        <family val="2"/>
      </rPr>
      <t>Cross-staffing</t>
    </r>
  </si>
  <si>
    <t>Pending event</t>
  </si>
  <si>
    <t>An event awaiting units to be dispatched.</t>
  </si>
  <si>
    <t>Presence Information Data Format Location Object (NG9-1-1).</t>
  </si>
  <si>
    <t>Premise History</t>
  </si>
  <si>
    <t>A record of prior activity at a location.</t>
  </si>
  <si>
    <t>Premise Information</t>
  </si>
  <si>
    <t>A record of specific information manually associated with a location.</t>
  </si>
  <si>
    <t>Primary Unit</t>
  </si>
  <si>
    <t xml:space="preserve">Unit assigned to write an incident report. </t>
  </si>
  <si>
    <t>Priority</t>
  </si>
  <si>
    <t>An indication of the urgency of the call, for example 1 = highest priority, 5 = lowest priority.</t>
  </si>
  <si>
    <t xml:space="preserve">Private Ringing (PVR) line types allow for the assignment of private Central Office lines to a selected telephone.  PVR line allows the dialer to reach any outside number without dialing special digit(s) to access an outside line. </t>
  </si>
  <si>
    <t>QA</t>
  </si>
  <si>
    <t>Quality Assurance.</t>
  </si>
  <si>
    <t>Queries</t>
  </si>
  <si>
    <r>
      <t xml:space="preserve">Inquiries (whether ad hoc or pre-formed) intended to return a small set of data from a relatively small dataset, e.g. a single event, a list of events </t>
    </r>
    <r>
      <rPr>
        <i/>
        <sz val="11"/>
        <rFont val="Arial"/>
        <family val="2"/>
      </rPr>
      <t>for a day</t>
    </r>
    <r>
      <rPr>
        <sz val="11"/>
        <rFont val="Arial"/>
        <family val="2"/>
      </rPr>
      <t xml:space="preserve"> for a single operator, a single Geofile record or a list of addresses on a specific street name.</t>
    </r>
  </si>
  <si>
    <t>Real-time CAD operations</t>
  </si>
  <si>
    <t>Functions required for CAD to create events, dispatch units, perform status updates, update event information and close events.</t>
  </si>
  <si>
    <t>Recommended response</t>
  </si>
  <si>
    <t>A CAD generated list of resources presented to the dispatcher to assist with the assignment of resources to an event.  The recommended response list can be based on the standard response, proximity and availability.</t>
  </si>
  <si>
    <t>Reports</t>
  </si>
  <si>
    <r>
      <t xml:space="preserve">Inquiries (whether ad hoc or pre-formed) intended to return a moderate to large set of data, e.g. a listing of all calls of a specific type for a month, a summary of all events grouped by response time over a year. Contrast with </t>
    </r>
    <r>
      <rPr>
        <i/>
        <sz val="11"/>
        <rFont val="Arial"/>
        <family val="2"/>
      </rPr>
      <t>queries</t>
    </r>
    <r>
      <rPr>
        <sz val="11"/>
        <rFont val="Arial"/>
        <family val="2"/>
      </rPr>
      <t>.</t>
    </r>
  </si>
  <si>
    <t>Response area</t>
  </si>
  <si>
    <t>A geographic region used to determine the unit response recommendation order.  Unless otherwise noted, may be referred to as Area, Beat, Box, District, Firebox, Zone, etc.  Vendors should clearly define their usage of individual terms.</t>
  </si>
  <si>
    <t>Reporting District</t>
  </si>
  <si>
    <t xml:space="preserve">A geographic sub-division of a response district used for statistical reporting. </t>
  </si>
  <si>
    <t>Response District</t>
  </si>
  <si>
    <t>A geographic sub-division of a response area partitioned to accommodate a unique recommended response.</t>
  </si>
  <si>
    <t>Retention period</t>
  </si>
  <si>
    <t>A user-defined period of time during which records are stored online and are accessible by authorized users.</t>
  </si>
  <si>
    <t>Reverse 9-1-1</t>
  </si>
  <si>
    <t>A method of placing multiple automated calls from the PSAP to all phones in a geographic area.</t>
  </si>
  <si>
    <t>Reverse chronological order</t>
  </si>
  <si>
    <t>Data displayed in order from the most recent record to the oldest record.</t>
  </si>
  <si>
    <t>Rip-and-Run</t>
  </si>
  <si>
    <t>Basic call information delivered to a fire or EMS station at the time of dispatch.  This information generally includes the type of call and the location to which the unit is responding.</t>
  </si>
  <si>
    <t>Running Order</t>
  </si>
  <si>
    <t>A running order is a geographical area where the arrival order of equipment as measured from the nearest six fire stations doesn’t vary anywhere within its boundary. Running orders are assigned a four-digit number. The first two digits are the numbers of the closest fire station. The second two digits are sequential numbers from 00 thru 99. As used in C.A.D. application, each one of nearly 600 entries in the Running Order table is an array listing every piece of Fire or EMS apparatus by distance.</t>
  </si>
  <si>
    <t>Shared Private Ringing line</t>
  </si>
  <si>
    <t>Shared PVR line types allow for the assignment of private Central Office lines to multiple telephones in a call center.  Shared PVR line is assigned to a single Central Office line but it can be picked up from multiple phones.</t>
  </si>
  <si>
    <t xml:space="preserve">Shipped </t>
  </si>
  <si>
    <t>Term used when CAD event entry data is sent to the CAD pending queue.</t>
  </si>
  <si>
    <t>Span of Control</t>
  </si>
  <si>
    <t>Span of Control refers to the ability to limit dispatcher units, zones and/or events to a particular discipline and/or geographical region (e.g. Northwest dispatcher position only displays the police units and events in the Northwest zone of the County).</t>
  </si>
  <si>
    <t>Standard response</t>
  </si>
  <si>
    <t>A predefined, ordered list of resources designated to be assigned to an event if all resources are available.  Usually organized by geographic area.</t>
  </si>
  <si>
    <t>Standardized data set</t>
  </si>
  <si>
    <t>Data with a pre-defined list of possible values, such as hair color or vehicle model.  Also included in this definition are user-defined lists such as event types and dispositions.  Address fields are excluded from this definition.</t>
  </si>
  <si>
    <t>Station</t>
  </si>
  <si>
    <t>A sub component of an agency. This can be on or more physical building where units are housed.</t>
  </si>
  <si>
    <t>Street addresses</t>
  </si>
  <si>
    <r>
      <t xml:space="preserve">Locations in the general format 
      nnnnn pf streetname st sf, loc
where:
nnnnn is an address and may contain alpha characters, e.g. "102A" or fractions, e.g. "102 1/2"
pf is a directional prefix, e.g. "NW"
streetname is the name of the street and may contain multiple words, e.g. "Mountain View"
st is a street type e.g. "AVE" and is in conformance with </t>
    </r>
    <r>
      <rPr>
        <i/>
        <sz val="11"/>
        <rFont val="Arial"/>
        <family val="2"/>
      </rPr>
      <t xml:space="preserve">USPS Addressing Standards Appendix C </t>
    </r>
    <r>
      <rPr>
        <sz val="11"/>
        <rFont val="Arial"/>
        <family val="2"/>
      </rPr>
      <t>as recommended by NENA.
sf is a directional suffix, e.g. "NW"
loc is a locality code that uniquely identifies an address within a political subdivision such as a village, town, city or township.</t>
    </r>
  </si>
  <si>
    <t>Street name</t>
  </si>
  <si>
    <t>Street type</t>
  </si>
  <si>
    <t>Telecommunicator</t>
  </si>
  <si>
    <t>As used in 9-1-1, a person trained and employed in public safety telecommunications.  The term applies to call takers, dispatchers, radio operators, data terminal operators or any combination of such functions in a PSAP.</t>
  </si>
  <si>
    <t>Temporary unit</t>
  </si>
  <si>
    <t>A unit which is not predefined in the system or on duty but added to a station, event or task force.  The temporary unit is treated as an active unit for the duration of it's existence.</t>
  </si>
  <si>
    <t>Target hazard</t>
  </si>
  <si>
    <t>A location requiring a different response than another location for the same incident type, e.g. a burglary at a residence vs. a burglary at a business.</t>
  </si>
  <si>
    <t>Telocator Alphanumeric Protocol - industry standard paging interface connectivity.</t>
  </si>
  <si>
    <t>Unit history</t>
  </si>
  <si>
    <t>A listing of a unit's activity on a specific event.</t>
  </si>
  <si>
    <t>Unit summary</t>
  </si>
  <si>
    <t>A list of events to which a unit responded during a specified time period.</t>
  </si>
  <si>
    <t>Unit type</t>
  </si>
  <si>
    <t xml:space="preserve">An indicator of the capabilities of a unit, e.g. patrol unit, engine, ALS ambulance. </t>
  </si>
  <si>
    <t>User Profile</t>
  </si>
  <si>
    <t xml:space="preserve">Employee configuration providing access to the software based on their assignments or capabilities (e.g. call taker, police dispatcher, fire dispatcher, supervisor, etc.)  </t>
  </si>
  <si>
    <t>Spec
ID</t>
  </si>
  <si>
    <t>Spec Number</t>
  </si>
  <si>
    <t>Importance</t>
  </si>
  <si>
    <t>Description of Capability
System Requirements</t>
  </si>
  <si>
    <t>Descriptions</t>
  </si>
  <si>
    <t>Summary</t>
  </si>
  <si>
    <t>Spec Weight</t>
  </si>
  <si>
    <t>Avail Weight</t>
  </si>
  <si>
    <t>Review Comments</t>
  </si>
  <si>
    <t>System Requirements</t>
  </si>
  <si>
    <t>Total</t>
  </si>
  <si>
    <t>Total Score -&gt;</t>
  </si>
  <si>
    <t>SYS</t>
  </si>
  <si>
    <t>All workstations and servers utilize software to synchronize their times with the time data provided by an industry standard Network Time Protocol (NTP) time source.</t>
  </si>
  <si>
    <t>Total Not Answered</t>
  </si>
  <si>
    <t xml:space="preserve">Computer workstation and server configurations comply with industry accepted standards.   </t>
  </si>
  <si>
    <t>Total Available</t>
  </si>
  <si>
    <r>
      <t xml:space="preserve">The system complies with relevant sections of the NENA Technical Standards Document 08-003, </t>
    </r>
    <r>
      <rPr>
        <i/>
        <sz val="11"/>
        <rFont val="Arial"/>
        <family val="2"/>
      </rPr>
      <t>Detailed Functional and Interface Standards for the NENA i3 Solution</t>
    </r>
    <r>
      <rPr>
        <sz val="11"/>
        <rFont val="Arial"/>
        <family val="2"/>
      </rPr>
      <t>.</t>
    </r>
  </si>
  <si>
    <t>Total Not Available</t>
  </si>
  <si>
    <t>The system automatically and correctly adjusts for Daylight Savings Time.</t>
  </si>
  <si>
    <t>Total Exception</t>
  </si>
  <si>
    <t>All times are displayed as local time, regardless of how they are stored internally.</t>
  </si>
  <si>
    <t>Total Crucial &amp; Not Answered</t>
  </si>
  <si>
    <t>All times can be searched as local time for all queries or reports.</t>
  </si>
  <si>
    <t>Total Crucial &amp; Function Available</t>
  </si>
  <si>
    <t>All times are recorded and displayed as HH:MM:SS in 24 hour format.</t>
  </si>
  <si>
    <t>Total Crucial &amp; Function Not Available</t>
  </si>
  <si>
    <t>The system supports dates in the format MM/DD/YYYY in all date fields.</t>
  </si>
  <si>
    <t>Total Crucial &amp; Exception</t>
  </si>
  <si>
    <t>Date and time are separate data fields.</t>
  </si>
  <si>
    <t>Total Important &amp; Not Answered</t>
  </si>
  <si>
    <t>Where a date is entered in the format MM/DD/YY, the system will default to the current century to complete the date.</t>
  </si>
  <si>
    <t>Total Important &amp; Function Available</t>
  </si>
  <si>
    <t>Where a date is entered in the format MM/DD, the system will default to the current year to complete the date.</t>
  </si>
  <si>
    <t>Total Important &amp; Function Not Available</t>
  </si>
  <si>
    <t>Any active workstation may be rebooted by an authorized user without impacting system performance.</t>
  </si>
  <si>
    <t>Total Important &amp; Exception</t>
  </si>
  <si>
    <t>Date and time stamps are automatically system generated at the server level.</t>
  </si>
  <si>
    <t>Total Minimal &amp; Not Answered</t>
  </si>
  <si>
    <t>The system allows any active workstation to print to any printer available on the network.</t>
  </si>
  <si>
    <t>Total Minimal &amp; Function Available</t>
  </si>
  <si>
    <t>All real-time operations can be performed via keyboard or mouse.  Text-entry operations are exempt from this specification as it relates to the use of a mouse.</t>
  </si>
  <si>
    <t>Total Minimal &amp; Function Not Available</t>
  </si>
  <si>
    <t>All user messages are plain language/user-oriented messages. Technical system messages should be directed to administrator log-in(s).</t>
  </si>
  <si>
    <t>Total Minimal &amp; Exception</t>
  </si>
  <si>
    <t>Acknowledgement of a system generated message is not required to continue real-time operations unless the message directly impacts the operation being performed.</t>
  </si>
  <si>
    <t>System generated messages can be color coded to visually alert the operators.</t>
  </si>
  <si>
    <t>System Workstations</t>
  </si>
  <si>
    <t>The system allows that all operation workstations can function in live, testing or training environment without requiring a reload of CAD system client software or workstation configuration files.</t>
  </si>
  <si>
    <t>The system supports administrative workstations to function in both administrative and operation configuration.</t>
  </si>
  <si>
    <t>The CAD workstation can be configured with 1 monitor.</t>
  </si>
  <si>
    <t>The CAD workstation can be configured with 2 monitors.</t>
  </si>
  <si>
    <t>The CAD workstation can be configured with 3 monitors.</t>
  </si>
  <si>
    <t>The CAD workstation can be configured with more than 3 monitors.</t>
  </si>
  <si>
    <t>Operation status monitors can be configured to display CAD modules as determined by the agency.</t>
  </si>
  <si>
    <t>System Testing / Training System</t>
  </si>
  <si>
    <t>The system supports testing of all capabilities prior to implementation in a production environment.</t>
  </si>
  <si>
    <t>The system supports a test/QA environment that can operate concurrently with the production system with no degradation to performance on the production system.</t>
  </si>
  <si>
    <t>The system supports a training environment that can operate concurrently with the production system with no degradation to performance on the production system.</t>
  </si>
  <si>
    <t>If a separate server is not provided, the system server can run multiple instances of the software for back up and training.</t>
  </si>
  <si>
    <t>The system supports a test / training environment that will use the same version of the software as the live system.</t>
  </si>
  <si>
    <t>The system provides a method to update the application software of the training / test environment without affecting the production system.</t>
  </si>
  <si>
    <t>The system provides a method to train on the RMS applications (Law and Fire) without affecting the production system.</t>
  </si>
  <si>
    <t>The system supports the resetting of the focus of a CAD workstation from the production system to the training system without requiring a restart of the server/system.</t>
  </si>
  <si>
    <t>The system supports the resetting of the focus of a CAD workstation from the training system to the production system without requiring a restart of the server/system.</t>
  </si>
  <si>
    <t>The system hosts a training database on the production server, or on a separate server/computer on the same network as the production server.</t>
  </si>
  <si>
    <t>The system has a method for testing software updates / modifications without impacting real-time operations.</t>
  </si>
  <si>
    <t>The system has a method for testing mapping data without impacting real-time operations.</t>
  </si>
  <si>
    <t>The proposed system provides for the ability to establish and maintain test/training environments that duplicate all functions of all production systems and is used for:</t>
  </si>
  <si>
    <t>Training</t>
  </si>
  <si>
    <t>File maintenance testing</t>
  </si>
  <si>
    <t xml:space="preserve">The proposal includes a full training/test environment which is independent of the live, operational system (including independent code tables and files). </t>
  </si>
  <si>
    <t>The system supports the ability of an authorized user to copy the production data to the training / testing environment to enable the training / testing system to operate with up-to-date data.</t>
  </si>
  <si>
    <t>Users can enter simulated training incidents without affecting live operations.</t>
  </si>
  <si>
    <t>System Input Device Operation</t>
  </si>
  <si>
    <t xml:space="preserve">The selection of an input device is a user preference (i.e., keyboard v. mouse).  </t>
  </si>
  <si>
    <t>CAD Workstations have a single keyboard and mouse to control all operations.</t>
  </si>
  <si>
    <t>System Mouse</t>
  </si>
  <si>
    <t xml:space="preserve">The system operates with a  two and/or three button, scroll wheel and track ball mouse system. </t>
  </si>
  <si>
    <t>If the CAD application fails, the mouse must be available to other applications resident on the workstation.</t>
  </si>
  <si>
    <t>System Screen / Monitor</t>
  </si>
  <si>
    <t xml:space="preserve">Monitors used employ the most current standards for minimizing radiation to the user. </t>
  </si>
  <si>
    <t>The workstation supports video splitter cards to allow single application across multiple monitors (up to 4).</t>
  </si>
  <si>
    <t>The system supports multiple monitor manufacturers.</t>
  </si>
  <si>
    <t>CAD System Printers</t>
  </si>
  <si>
    <t>Printers supplied with the system utilize standard office supply paper available in the marketplace.</t>
  </si>
  <si>
    <t xml:space="preserve">The system allows parallel, Ethernet, USB and wireless printer connections.    </t>
  </si>
  <si>
    <t>System Security</t>
  </si>
  <si>
    <t>Access to data and functionality is user configurable per individual by an authorized user.</t>
  </si>
  <si>
    <t>Access to data and functionality is user configurable per workstation, when dictated by the software and mandated standards, by an  authorized user.</t>
  </si>
  <si>
    <t>The system provides the ability to assign security based on agency.</t>
  </si>
  <si>
    <t>All administrative and user accounts are, at a minimum, password protected.</t>
  </si>
  <si>
    <t>The system shall require the use of hardened passwords (e.g. minimum # of, and including, special characters).</t>
  </si>
  <si>
    <t>The workstation software operates with approved Commercial Off the Shelf (COTS) anti-virus software without conflict or performance degradation.</t>
  </si>
  <si>
    <t>Anti-virus alerts are delivered without impacting the operation of the system generating the alert.</t>
  </si>
  <si>
    <t>Anti-virus updates and alerts do not affect operations.</t>
  </si>
  <si>
    <t>The anti-virus updates are loaded on a single system and propagated across the network rather than requiring each workstation to access the updates from the original source.</t>
  </si>
  <si>
    <t xml:space="preserve">The system uses only client approved access technologies for remote access to networks, servers, and applications.  </t>
  </si>
  <si>
    <t xml:space="preserve">The system supports remote maintenance. </t>
  </si>
  <si>
    <t>All default accounts are able to be disabled.</t>
  </si>
  <si>
    <t>All default accounts are able to be assigned a unique password.</t>
  </si>
  <si>
    <t>Security settings for all applications (e.g., CAD, LERMS, FRMS, Mobile) are maintained in a single, central security file for the system.</t>
  </si>
  <si>
    <t>No "back door" accounts are present.</t>
  </si>
  <si>
    <t>The system has the ability to assign security authorizations to a user group (e.g., calltaker, dispatcher, records clerk) that can be assigned to individual users.</t>
  </si>
  <si>
    <t>The system has the ability to assign multiple user groups to an individual user.</t>
  </si>
  <si>
    <t>The system allows the ability to associate users with multiple user groups simultaneously.</t>
  </si>
  <si>
    <t>The system allows the ability to make changes to security by user group.</t>
  </si>
  <si>
    <t>The system allows the ability to make changes to security by  individual.</t>
  </si>
  <si>
    <t>The system has the ability to assign/restrict user rights to perform the following functions for each application:</t>
  </si>
  <si>
    <t>add</t>
  </si>
  <si>
    <t>change</t>
  </si>
  <si>
    <t>delete</t>
  </si>
  <si>
    <t>inquire</t>
  </si>
  <si>
    <t>print</t>
  </si>
  <si>
    <t>System Log on Process</t>
  </si>
  <si>
    <t>The system requires a valid user logon to allow access to any functionality.</t>
  </si>
  <si>
    <t>The system allows for a single user logon to access all applications.</t>
  </si>
  <si>
    <t>The system allows for a single user logon that provides access to various profiles based on assignment (call taker, police dispatcher, fire dispatcher, supervisor, etc.)</t>
  </si>
  <si>
    <t>The log on includes the following:</t>
  </si>
  <si>
    <t>A unique user ID.</t>
  </si>
  <si>
    <t>A password that is not displayed when entered.</t>
  </si>
  <si>
    <t>The system is able to lock out a user after a administrator-defined number of consecutive invalid logon attempts.</t>
  </si>
  <si>
    <t>The system is able to lock out a workstation following a administrator-defined number of consecutive invalid user logons by any user or users.</t>
  </si>
  <si>
    <t>The system notifies the authorized users that are defined by the agency when a user is locked out for invalid login attempts.</t>
  </si>
  <si>
    <t>The system resets the invalid logon counter for a user following a successful logon by that user at any workstation.</t>
  </si>
  <si>
    <t>The system resets the invalid logon counter to a workstation following a successful logon by any user.</t>
  </si>
  <si>
    <t>The system permits users to be logged in to multiple workstations concurrently as determined by an authorized user.</t>
  </si>
  <si>
    <t>An appropriately authorized user is able to reset a workstation locked out due to invalid logon attempts.</t>
  </si>
  <si>
    <t>An appropriately authorized user is able to reset a user's access after being locked out due to invalid logon attempts.</t>
  </si>
  <si>
    <t>The system allows a new user to log on and the old operator is automatically logged off.</t>
  </si>
  <si>
    <t>System Audit log</t>
  </si>
  <si>
    <t/>
  </si>
  <si>
    <t>The system supports a full system audit log of each transaction performed which includes, at a minimum:</t>
  </si>
  <si>
    <t>date the transaction occurred</t>
  </si>
  <si>
    <t>time the transaction occurred</t>
  </si>
  <si>
    <t>user ID of person performing transaction</t>
  </si>
  <si>
    <t>location of the transaction</t>
  </si>
  <si>
    <t>a copy of the transaction</t>
  </si>
  <si>
    <t xml:space="preserve">An authorized user has the ability to search the audit log for: </t>
  </si>
  <si>
    <t>Date</t>
  </si>
  <si>
    <t>Time</t>
  </si>
  <si>
    <t>User ID</t>
  </si>
  <si>
    <t>Location</t>
  </si>
  <si>
    <t>Any valid data field in any application record.</t>
  </si>
  <si>
    <t>The system provides an audit log of all transactions across all applications, including additions, deletions and modifications whether successful or not.</t>
  </si>
  <si>
    <t>The system provides an audit log of all error messages across all applications.</t>
  </si>
  <si>
    <t>The system is able to search the error messages.</t>
  </si>
  <si>
    <t>The audit log includes date, time, user ID and terminal ID for all entries.</t>
  </si>
  <si>
    <t>The system allows an authorized user to review selected transactions through the audit system.</t>
  </si>
  <si>
    <t>The retention period for audit log information is user-configurable.</t>
  </si>
  <si>
    <t>The audit log is archivable and retrievable.</t>
  </si>
  <si>
    <t>The system maintains logs accessible by authorized users starting with the most recent activity.</t>
  </si>
  <si>
    <t>System Passwords / Permissions</t>
  </si>
  <si>
    <t>All passwords are stored in encrypted form.</t>
  </si>
  <si>
    <t>The initial user ID and password for each user can be set by an authorized user.</t>
  </si>
  <si>
    <t>The system allows a user to change their own passwords.</t>
  </si>
  <si>
    <t>The system allows an authorized user to change all passwords.</t>
  </si>
  <si>
    <t>All attempts to change passwords are logged.</t>
  </si>
  <si>
    <t>A user is able to change their password at any time after signing onto the system with a valid user ID and password.</t>
  </si>
  <si>
    <t>When a user forgets a password or has been locked out access to a self service portal is available for resetting the password that includes a list of challenge questions.</t>
  </si>
  <si>
    <t>An authorized user is able to control a minimum frequency where users must change their passwords.</t>
  </si>
  <si>
    <t>The system shall require the use of hardened passwords (e.g. minimum # of, and including, special characters)</t>
  </si>
  <si>
    <t>An authorized user is able to add, change, and cancel user IDs, passwords, and permissions for system access.</t>
  </si>
  <si>
    <t xml:space="preserve">The system is capable of integrating the password requirements related to access of other Agency operated networks, servers, and applications. </t>
  </si>
  <si>
    <t xml:space="preserve">Passwords shall be comprised of 8 to 16 characters, numerics and special characters as defined by an authorized user. </t>
  </si>
  <si>
    <t>When provided by the vendor, the hardware operating system software  will be configured with all known security vulnerability patches applied.</t>
  </si>
  <si>
    <t>The applications software provided will be configured with all known security vulnerability patches applied.</t>
  </si>
  <si>
    <t>The system allows an authorized user to log off another user.</t>
  </si>
  <si>
    <t>System Bulletin Board / Notepad</t>
  </si>
  <si>
    <t>The system provides a general bulletin board and/or notepad capability accessible to all authorized users across all applications.</t>
  </si>
  <si>
    <t xml:space="preserve">The system provides the ability for an authorized user to configure the system to automatically archive bulletin board messages after a specific period of time.  </t>
  </si>
  <si>
    <t>The bulletin board/notepad features include:</t>
  </si>
  <si>
    <t>Bulletin or message type.</t>
  </si>
  <si>
    <t>User ID.</t>
  </si>
  <si>
    <t>Free text narrative.</t>
  </si>
  <si>
    <t>Date of entry.</t>
  </si>
  <si>
    <t>Ability to attach ANY type of file (e.g., PDF, image, audio).</t>
  </si>
  <si>
    <t>Title.</t>
  </si>
  <si>
    <t>Ability to assign an expiration date.</t>
  </si>
  <si>
    <t>Ability to sort messages.</t>
  </si>
  <si>
    <t>Ability to sort messages by:</t>
  </si>
  <si>
    <t>Message type</t>
  </si>
  <si>
    <t>Date of entry</t>
  </si>
  <si>
    <t>Title</t>
  </si>
  <si>
    <t>Expiration date.</t>
  </si>
  <si>
    <t>Ability to search messages.</t>
  </si>
  <si>
    <t>Ability to search messages by:</t>
  </si>
  <si>
    <t>System Documentation</t>
  </si>
  <si>
    <t>The following documentation is provided, at a minimum, for each system:</t>
  </si>
  <si>
    <t>Complete technical, operations and maintenance information to support all systems.</t>
  </si>
  <si>
    <t>A database structure diagram.</t>
  </si>
  <si>
    <t>Documentation on the mapping of primary, alternate, and foreign keys.</t>
  </si>
  <si>
    <t>Operations instructions, including backup and recovery</t>
  </si>
  <si>
    <t>Maintenance procedures</t>
  </si>
  <si>
    <t>User's manuals, to include the basic system, network, and any controller sub-systems.</t>
  </si>
  <si>
    <t>Any other documentation the Vendor considers applicable to the administration and use of the system.</t>
  </si>
  <si>
    <t>Operating system manuals</t>
  </si>
  <si>
    <t>Any additional documentation as may be requested by the Agency that is applicable to the proposed system</t>
  </si>
  <si>
    <t>Manuals to all interfaces</t>
  </si>
  <si>
    <t>Network Diagram:  A detailed network diagram is to be provided in the proposal for the proposed system.</t>
  </si>
  <si>
    <t>All original documentation supplied by equipment manufacturers</t>
  </si>
  <si>
    <t>A data dictionary (for query generation/use)</t>
  </si>
  <si>
    <t>The data dictionary includes a description of all fields in all tables.</t>
  </si>
  <si>
    <t xml:space="preserve">Two complete sets of operation and maintenance manuals for all equipment are furnished in order to provide instructions for installation, testing, commissioning, and to provide information, procedures, and recommendations for maintenance of the equipment.  </t>
  </si>
  <si>
    <t>Detailed instructions on backups, restores, DB load &amp; update procedures, disaster recovery, failover, catch-ups, and scratch installs.</t>
  </si>
  <si>
    <t>All documentation and reference material will be updated with each version release and provided to the Agency.</t>
  </si>
  <si>
    <t>All documents are provided in editable electronic format as well as hard copy format.</t>
  </si>
  <si>
    <t>System Operational Requirements</t>
  </si>
  <si>
    <t>Selected vendor(s) are willing and capable to enter into a code escrow arrangement to ensure reasonable access to all application program source code in the event of vendor insolvency, lack of performance or other serious inability to acceptably maintain the system.</t>
  </si>
  <si>
    <t>All materials required for workstation upgrades will be supplied by the vendor.</t>
  </si>
  <si>
    <t>Installation or replacement of an individual workstation does not require interruption of real-time operations.</t>
  </si>
  <si>
    <t>Installation or replacement of an individual printer does not require interruption of real-time operations.</t>
  </si>
  <si>
    <t>The system employs IP (Internet Protocol) as the primary network protocol.</t>
  </si>
  <si>
    <t>System Hardware and Data Redundancy</t>
  </si>
  <si>
    <t>The system proposed is capable of a wide range of networking and communications options including LAN and WAN.</t>
  </si>
  <si>
    <t>The system supports the use of network access using VPN technology as a method to access and utilize the CAD system.</t>
  </si>
  <si>
    <t>The system supports the use of a dial-up modem as a backup for system maintenance.</t>
  </si>
  <si>
    <t>The system can operate in a closed network with the appropriate firewall(s).</t>
  </si>
  <si>
    <t>The proposed equipment must be rack mounted.</t>
  </si>
  <si>
    <t>Hardware has a minimum up time of 99.9%</t>
  </si>
  <si>
    <t>The proposer will perform an evaluation, and include recommendations, of the agency's current equipment (such as UPS, hardware and console set ups) to ensure compatibility.</t>
  </si>
  <si>
    <t>Any proposed hardware is new.</t>
  </si>
  <si>
    <t>Any proposed hardware is available commercially off the shelf (COTS).</t>
  </si>
  <si>
    <t>Data synchronization after return to primary system is automated.</t>
  </si>
  <si>
    <t>Failover to back-up system after disk failure (or similar event) is seamless to TCO(s).</t>
  </si>
  <si>
    <t>The system supports system expansion to meet anticipated growth as specified in the RFP.</t>
  </si>
  <si>
    <t>The system will be installed with adequate processor, memory and hardware to meet the growth as specified in the RFP.</t>
  </si>
  <si>
    <t xml:space="preserve">Additional equipment cards or shelves can be added to increase capability. </t>
  </si>
  <si>
    <t>The proposed system allows network monitoring utilizing SNMP protocol according to enterprise standards as applied by the Agency.</t>
  </si>
  <si>
    <t>The system architecture can include the following environments:</t>
  </si>
  <si>
    <t>Production</t>
  </si>
  <si>
    <t>Testing/Quality Assurance</t>
  </si>
  <si>
    <t>Back-up/Disaster Recovery</t>
  </si>
  <si>
    <t>The system architecture provides for automatic failover with no user intervention.</t>
  </si>
  <si>
    <t>System Remote Access</t>
  </si>
  <si>
    <t>The system supports a browser-based interface.</t>
  </si>
  <si>
    <t>The browser based interface will function from an off-site location.</t>
  </si>
  <si>
    <t>The system provides the same level of user-associated security through remote VPN enabled connectivity as with local client logons.</t>
  </si>
  <si>
    <t>The system provides the same level of user-associated security through the web browser based interfaces as with local client logons.</t>
  </si>
  <si>
    <t>Description of Capability
Common Requirements</t>
  </si>
  <si>
    <t>Common Requirements</t>
  </si>
  <si>
    <t>The following specifications apply to all modules and applications.</t>
  </si>
  <si>
    <t>Com</t>
  </si>
  <si>
    <t>The system is multi-jurisdictional, i.e., the system assigns resources based on jurisdiction for a nature code.  For example, Jurisdiction A will require 2 Engines and a Truck to a structure fire while Jurisdiction B will require 2 Engines and 2 Trucks.</t>
  </si>
  <si>
    <t>The system handles multiple disciplines, e.g., EMS, Fire, Law Enforcement.</t>
  </si>
  <si>
    <t>The system handles multiple jurisdictions within a discipline.</t>
  </si>
  <si>
    <t>The system handles multiple disciplines within a jurisdiction.</t>
  </si>
  <si>
    <t xml:space="preserve">Required/mandatory fields on all data entry forms are clearly identified by color. </t>
  </si>
  <si>
    <t>Required/mandatory fields on all data entry forms are clearly identified by symbol.</t>
  </si>
  <si>
    <t>An authorized user has the ability to create Function key definitions in CAD.</t>
  </si>
  <si>
    <t>An authorized user has the ability to create Function key definitions in Mobile.</t>
  </si>
  <si>
    <t>Function key definitions in modules other than CAD and Mobile are standardized.</t>
  </si>
  <si>
    <t>Hot keys can be defined by the agency to perform any CAD command.</t>
  </si>
  <si>
    <t>Hot keys are defined and administered on the system level.</t>
  </si>
  <si>
    <t>Frequently used functions can be performed using hot keys, e.g., unit status changes.</t>
  </si>
  <si>
    <t>The system is capable of defining a minimum of 35 hot keys.</t>
  </si>
  <si>
    <t>The system provides a method to force all text to be displayed in upper case, at the discretion of an authorized user.</t>
  </si>
  <si>
    <t>The system is capable of allowing access to an electronic copy of the Hazardous Chemical Response Guide at any authorized workstation.</t>
  </si>
  <si>
    <t>The system allows the agency to maintain and update the Hazardous Chemical Response Guide application as needed.</t>
  </si>
  <si>
    <t>The system allows urgent system-generated messages to utilize a pop-up window rather than a simple display on a status line.</t>
  </si>
  <si>
    <t>The use of a pop-up window for system-generated messages can be toggled on and off at the discretion of an authorized user.</t>
  </si>
  <si>
    <t>Common Archive Data</t>
  </si>
  <si>
    <t>The system provides a method to archive event data, if archiving of data is required by the proposer.</t>
  </si>
  <si>
    <t>The system provides a method to retrieve all archived data.</t>
  </si>
  <si>
    <t>The system provides a method to search archived record data by:</t>
  </si>
  <si>
    <t>Event Number  (CAD Number)</t>
  </si>
  <si>
    <t>Incident Number (Records Number)</t>
  </si>
  <si>
    <t>Unit ID</t>
  </si>
  <si>
    <t>Date range</t>
  </si>
  <si>
    <t>Event / Incident Type</t>
  </si>
  <si>
    <t>Agency</t>
  </si>
  <si>
    <t>Response boundaries (e.g., beat, box, grid)</t>
  </si>
  <si>
    <t>Street address (including intersections)</t>
  </si>
  <si>
    <t>Common Data Warehouse</t>
  </si>
  <si>
    <t>The system provides a method to write event data to an external database at a predefined interval.</t>
  </si>
  <si>
    <t>The system allows remote access to query stored data based on user defined security requirements.</t>
  </si>
  <si>
    <t>The system provides a method to retrieve all stored data.</t>
  </si>
  <si>
    <t>The system provides a method to search stored record data by:</t>
  </si>
  <si>
    <t>Common place name (e.g. business names, locations, parks, landmarks, etc.)</t>
  </si>
  <si>
    <t>Business Name</t>
  </si>
  <si>
    <t>Keyword in Notes/Narrative</t>
  </si>
  <si>
    <t>Performing database maintenance (e.g., running DBCC, backup and truncation of the transaction log) does not degrade real-time operations.</t>
  </si>
  <si>
    <t>Updating data (e.g., GIS information) does not degrade system operations.</t>
  </si>
  <si>
    <t>Routine data maintenance, including but not limited to creating and updating units, creating and updating event types, code table maintenance can be performed online while the system is live, with no impact on real-time system operations.</t>
  </si>
  <si>
    <t>Updated system data is available without requiring a system restart.</t>
  </si>
  <si>
    <t>Common Basic Capabilities</t>
  </si>
  <si>
    <t>In the context of this section, 'workstation' shall refer to any CAD /RMS/ Mapping workstation.</t>
  </si>
  <si>
    <t>The system provides a method for exchanging messages between CAD workstations.</t>
  </si>
  <si>
    <t>The system provides a method for exchanging messages between CAD workstations and RMS workstations</t>
  </si>
  <si>
    <t>The system provides a method for exchanging messages between RMS workstations.</t>
  </si>
  <si>
    <t>An authorized user is able to restrict messaging capability.</t>
  </si>
  <si>
    <t>The system provides, at a minimum, the following methods for exchanging messages:</t>
  </si>
  <si>
    <t>By workstation ID(s)</t>
  </si>
  <si>
    <t>By user ID(s)</t>
  </si>
  <si>
    <t>By user name</t>
  </si>
  <si>
    <t>By discipline</t>
  </si>
  <si>
    <t>By any other user defined group</t>
  </si>
  <si>
    <t>To all users</t>
  </si>
  <si>
    <t>The system creates and retains a log of all inter-workstation messages.</t>
  </si>
  <si>
    <t>The system provides the capability to purge the log of inter-workstation messages.</t>
  </si>
  <si>
    <t>The log of inter-workstation messages is searchable by the following criteria:</t>
  </si>
  <si>
    <t>Sending workstation ID</t>
  </si>
  <si>
    <t>Receiving workstation ID</t>
  </si>
  <si>
    <t>Sending user ID</t>
  </si>
  <si>
    <t>Receiving user ID</t>
  </si>
  <si>
    <t>Message sent time</t>
  </si>
  <si>
    <t>Keyword in Message</t>
  </si>
  <si>
    <t>The system provides the capability to print any message received at a workstation.</t>
  </si>
  <si>
    <t>Searching and viewing the message log is restricted to authorized users.</t>
  </si>
  <si>
    <t>The system allows the sender to categorize a message as Urgent or Routine.  Default is routine.</t>
  </si>
  <si>
    <t>Messages may be sent to a user whether the user is logged on or logged off.</t>
  </si>
  <si>
    <t>Messages sent to a user account when not logged on, are stored and easily accessible for later viewing.</t>
  </si>
  <si>
    <t>When messages are sent to a user account that is logged off, the sender is notified that the user is not logged on.</t>
  </si>
  <si>
    <t>Messages will be displayed in a separate area (menu option or window) set aside for messages.</t>
  </si>
  <si>
    <t>A indicator will be activated on the workstation notifying the user that there are unread messages available for viewing.</t>
  </si>
  <si>
    <t>The system displays the current time at each active workstation at all times.</t>
  </si>
  <si>
    <t>The time displayed at each workstation is synchronized to the system time.</t>
  </si>
  <si>
    <t>The system allows movement between fields, both forward and backward, in a form by tabbing out of a field to the subsequent field; [Tab] for left to right and [shift][Tab] for right to left.</t>
  </si>
  <si>
    <t>The system allows movement between fields in a form by clicking on a new field with the mouse.</t>
  </si>
  <si>
    <t>The system allows movement between fields in a form using the keyboard directional arrow keys.</t>
  </si>
  <si>
    <t>Movement between fields will be consistent through all applications.</t>
  </si>
  <si>
    <t>Data presentation that involves more information than can be displayed in the assigned display area uses a vertical scroll bar to view the remaining data.</t>
  </si>
  <si>
    <t>The system allows the active data entry field to automatically jump to the next field in a form when it can be determined that the current field has been filled, e.g. a Y/N field or a phone number field.</t>
  </si>
  <si>
    <t>On all forms, all fields that utilize a standardized dataset rather than free-form data allows selection of data from drop-down lists.</t>
  </si>
  <si>
    <t>All data fields that utilize a standardized dataset (i.e. State-specific data elements) will have all available data pre-loaded prior to start of user training.</t>
  </si>
  <si>
    <t>All drop-down lists support access of the list data by the entry of one or more leading characters.</t>
  </si>
  <si>
    <t>All data entry provides the user with definitive success or failure messages or indications.</t>
  </si>
  <si>
    <t>The system provides adequate safeguards to insure that simultaneous changes to data do not overwrite one another without notification and authorization.</t>
  </si>
  <si>
    <t>Movement from one form to another followed by a return to the original form positions the cursor in the previously active field on that form.</t>
  </si>
  <si>
    <t>Online help is available at the form level.</t>
  </si>
  <si>
    <t>The use of online help does not impact the users ability to process information.</t>
  </si>
  <si>
    <t>The system provides a general notepad capability accessible to all authorized users.</t>
  </si>
  <si>
    <r>
      <t>The system has the following, standard Windows</t>
    </r>
    <r>
      <rPr>
        <vertAlign val="superscript"/>
        <sz val="11"/>
        <rFont val="Arial"/>
        <family val="2"/>
      </rPr>
      <t>TM</t>
    </r>
    <r>
      <rPr>
        <sz val="11"/>
        <rFont val="Arial"/>
        <family val="2"/>
      </rPr>
      <t>-like functionalities:</t>
    </r>
  </si>
  <si>
    <t>Sort columns by clicking header.</t>
  </si>
  <si>
    <t>Navigate to various sections of the system via 'tabs'.</t>
  </si>
  <si>
    <t>Option to allow user-maintainable toolbars.</t>
  </si>
  <si>
    <t>Ability to copy/cut-and-paste text from other forms or documents.</t>
  </si>
  <si>
    <t>Ability to move left to right and right to left from field to field via tab and shift-tab keys.</t>
  </si>
  <si>
    <t>Context sensitive, vendor provided, user maintainable online help</t>
  </si>
  <si>
    <t>Ability to utilize a PC word processing program such as Microsoft Word™ to complete narrative fields.</t>
  </si>
  <si>
    <t>Ability to spell-check all narrative fields.</t>
  </si>
  <si>
    <t>Ability for the system to be configured for spell-check to auto initiate and display possible errors (i.e. underline or highlight) without requiring the operator to tell the system to initiate the spell check function.</t>
  </si>
  <si>
    <t>Ability to support an option that would provide multiple configurations so that individual disciplines can define their own drop downs.</t>
  </si>
  <si>
    <t>Ability to support an option that would provide multiple configurations so that the agencies can define their own drop downs.</t>
  </si>
  <si>
    <t xml:space="preserve">Support point-and-click, and function key entry of commands and/or data. </t>
  </si>
  <si>
    <t>Ability to provide standard keyboard function keys across all modules to avoid remapping keys.</t>
  </si>
  <si>
    <t>Auto complete</t>
  </si>
  <si>
    <t>Allow the user to move windows anywhere on screen(s).</t>
  </si>
  <si>
    <t>Support use of numeric keypad for number entry .</t>
  </si>
  <si>
    <t>Support multiple incident and report number formats.</t>
  </si>
  <si>
    <t>Include date, hour, minute, and seconds in all time stamps.</t>
  </si>
  <si>
    <t>Use standard database format for storing date, so that dates can be manipulated in date format.</t>
  </si>
  <si>
    <t xml:space="preserve">Search records using exact match, limiters such as (&lt;, &gt;, =, =&gt;, =&lt;, not =, blank and contains). </t>
  </si>
  <si>
    <t>Searches by date range support the selection of dates from a drop-down or pop-up calendar.</t>
  </si>
  <si>
    <t xml:space="preserve">Provide in-field help (e.g. what field is used for). </t>
  </si>
  <si>
    <t>Provide pick lists for data entry (e.g. pull-down menus).</t>
  </si>
  <si>
    <t>Allow for user defined pick lists</t>
  </si>
  <si>
    <t>Use a relational database for all data and code table storage with the exception of large binary objects (i.e. jpeg image, scanned document, etc.)</t>
  </si>
  <si>
    <t>Include jurisdictional indicator in incident and report number.</t>
  </si>
  <si>
    <t>Ability to attach ANY type of file (not a file association).</t>
  </si>
  <si>
    <t>Ability to do “screen capture” of the entire screen or sub-windows within a screen and save the capture to a file or send it to a printer. (e.g. print screen function)</t>
  </si>
  <si>
    <t>Relational database shall be SQL compliant.</t>
  </si>
  <si>
    <t>Application can integrate with Microsoft Outlook calendar functions.</t>
  </si>
  <si>
    <t>Application can integrate with Google calendar functions.</t>
  </si>
  <si>
    <t>Application must have an internal messaging or email system.</t>
  </si>
  <si>
    <t>Common Premises History</t>
  </si>
  <si>
    <t>The system provides a historic record of prior events at a specific location.</t>
  </si>
  <si>
    <t>Locations include:</t>
  </si>
  <si>
    <t xml:space="preserve">specific address </t>
  </si>
  <si>
    <t>address point</t>
  </si>
  <si>
    <t>intersection</t>
  </si>
  <si>
    <t>X/Y coordinate</t>
  </si>
  <si>
    <t>User defined ID</t>
  </si>
  <si>
    <t>The premises history information displayed includes:</t>
  </si>
  <si>
    <t>Incident number</t>
  </si>
  <si>
    <t>Incident type</t>
  </si>
  <si>
    <t>Incident type description</t>
  </si>
  <si>
    <t>Date/time</t>
  </si>
  <si>
    <t>Hyperlink to the reference event</t>
  </si>
  <si>
    <t>Grid</t>
  </si>
  <si>
    <t>GIS User ID for Location</t>
  </si>
  <si>
    <t>The duration an event is associated with a location can be user defined based on event priority.</t>
  </si>
  <si>
    <t>The duration an event is associated with a location can be user defined based on event type.</t>
  </si>
  <si>
    <t>The system automatically associates premises history information with individual locations.</t>
  </si>
  <si>
    <t>The system automatically associates premises history information with intersections.</t>
  </si>
  <si>
    <t>Automatically generated premises history data is displayed in reverse chronological order.</t>
  </si>
  <si>
    <t>The number of records returned by a premises history inquiry is configurable by an authorized user.</t>
  </si>
  <si>
    <t>The system provides a method to allow premises history to be triggered based on larger pre-defined geographic regions, i.e., user defined polygon.</t>
  </si>
  <si>
    <t>The system provides a method to allow premises history to be triggered based on a radius from the specified location, e.g. within 1 mile of the specified location.</t>
  </si>
  <si>
    <t>Common Premises Information</t>
  </si>
  <si>
    <t>The system provides a premises information at a specific location.</t>
  </si>
  <si>
    <t>common place name</t>
  </si>
  <si>
    <t>The premises information should include:</t>
  </si>
  <si>
    <t>User definable information type.</t>
  </si>
  <si>
    <t>Premise type (eg. Liquor store, gas station)</t>
  </si>
  <si>
    <t>Location.</t>
  </si>
  <si>
    <t>Ability to select which disciplines can view the record (e.g., Fire, Law).</t>
  </si>
  <si>
    <t>The system provides a method for maintaining (entry, updates, removal) the premises information in CAD.</t>
  </si>
  <si>
    <t>The system provides a method to allow premises information to be triggered based on larger pre-defined geographic regions, i.e., user defined polygon.</t>
  </si>
  <si>
    <t>The system provides a method to allow premises information to be triggered based on a radius from the specified location, e.g. within 1 mile of the specified location.</t>
  </si>
  <si>
    <t>Common Premises Alerts / Hazard / Caution Notes</t>
  </si>
  <si>
    <t>The system provides a premises alerts / hazard information at a specific location.</t>
  </si>
  <si>
    <t>street</t>
  </si>
  <si>
    <t>street segment</t>
  </si>
  <si>
    <t>associated map polygons (e.g., beat, box, response area)</t>
  </si>
  <si>
    <t>user defined radius from a verified address</t>
  </si>
  <si>
    <t>user defined geographic area</t>
  </si>
  <si>
    <t>The premises alerts / hazard information should include:</t>
  </si>
  <si>
    <t>The system provides a visual notification to the user on address validation at location with associated premises alert / hazard information.</t>
  </si>
  <si>
    <t>The system provides an audible notification to the user on address validation at location with associated premises alert / hazard information.</t>
  </si>
  <si>
    <t>The system can be configured so that hazard information on cross-discipline shared events can be set to allow a discipline access to the information or not based on hazard type (e.g. fire department may be able to see medical hazard but not a warrant alert).</t>
  </si>
  <si>
    <t>The system provides a method to allow premises hazard information to be triggered based on larger pre-defined geographic regions, i.e., user defined shape file.</t>
  </si>
  <si>
    <t>The system provides a method to allow premise hazard information to be triggered based on a radius from the specified location, e.g. within 1 mile of the specified location.</t>
  </si>
  <si>
    <t>The system provides a method to allow premises hazard information to be triggered based on larger pre-defined geographic regions, i.e., user defined polygon (e.g. grid, runcard area, beat, etc.).</t>
  </si>
  <si>
    <t>Alerts / hazards / caution notes are available to the mobile device.</t>
  </si>
  <si>
    <t>Common Reporting</t>
  </si>
  <si>
    <t>The report-writing package is capable of creating reports for all modules.</t>
  </si>
  <si>
    <t>All entry fields are available for inquiry.</t>
  </si>
  <si>
    <t>All entry fields are available for inclusion in reports.</t>
  </si>
  <si>
    <t>The report-writing package is capable of creating, displaying and printing maps and GIS-data including data from all modules.</t>
  </si>
  <si>
    <t>The system provides the capability to schedule report generation.</t>
  </si>
  <si>
    <t xml:space="preserve">The system provides the ability to schedule reports for the following, but not limited to: </t>
  </si>
  <si>
    <t>Monthly</t>
  </si>
  <si>
    <t>Weekly</t>
  </si>
  <si>
    <t>Daily</t>
  </si>
  <si>
    <t>Hourly</t>
  </si>
  <si>
    <t>Recurring</t>
  </si>
  <si>
    <t>The system has the ability to send scheduled reports to include, but not limited to:</t>
  </si>
  <si>
    <t>Individual printer</t>
  </si>
  <si>
    <t>Multiple printers</t>
  </si>
  <si>
    <t>Individual Email</t>
  </si>
  <si>
    <t>Group of Emails</t>
  </si>
  <si>
    <t>Mobile Phones/Smart Phones</t>
  </si>
  <si>
    <t>Fax(s)</t>
  </si>
  <si>
    <t>The ability to print all code tables.</t>
  </si>
  <si>
    <t>The system provides for the ability to create and modify ad-hoc reports and queries, without the use of third party software (i.e. Crystal Reports, Oracle Reports).</t>
  </si>
  <si>
    <t>The ability to create and modify ad-hoc reports and queries is provided by a third party product (i.e. Crystal Reports, Oracle Reports).</t>
  </si>
  <si>
    <t>The report-writing package provides the ability to create, modify and store user-defined reports.</t>
  </si>
  <si>
    <t>All queries and reports are case-insensitive.</t>
  </si>
  <si>
    <t>All queries and reports may be displayed in upper case at the Agency's discretion.</t>
  </si>
  <si>
    <t>Where applicable, default information based on the current user is pre-filled in appropriate fields, e.g. agency name/ID.</t>
  </si>
  <si>
    <t>The system provides a menu or drop-down of all reports available to the current user from within the report-writing package.</t>
  </si>
  <si>
    <t>The system supports 'drilling down' for information from displayed maps, e.g. clicking on an incident icon will provide details of the incident.</t>
  </si>
  <si>
    <t>The system provides a method for transferring data generated by ad-hoc or stored reports to other software packages.</t>
  </si>
  <si>
    <t>Report data can be transferred in CSV format.</t>
  </si>
  <si>
    <t>Report data can be transferred to:</t>
  </si>
  <si>
    <t>Microsoft Access</t>
  </si>
  <si>
    <t>Microsoft Excel</t>
  </si>
  <si>
    <t>Microsoft Word</t>
  </si>
  <si>
    <t>HTML</t>
  </si>
  <si>
    <t>PDF</t>
  </si>
  <si>
    <t>CSV</t>
  </si>
  <si>
    <t>The system provides a method of electronically delivering reports to other users.</t>
  </si>
  <si>
    <t>Reports to be delivered electronically must be provided in an industry-standard format, e.g. AdobeAcrobat™ .pdf files.</t>
  </si>
  <si>
    <t>Common System Reports, Queries and Outputs</t>
  </si>
  <si>
    <t>The system can print any or all records retrieved from an inquiry to a networked printer.</t>
  </si>
  <si>
    <t>The system can print any or all records retrieved from an inquiry to a workstation attached printer.</t>
  </si>
  <si>
    <t>The software provides authorized users with the ability to:</t>
  </si>
  <si>
    <t>search all data on the system.</t>
  </si>
  <si>
    <t>search words in notes/narrative</t>
  </si>
  <si>
    <t>displayed as a list of all records matching the search criteria.</t>
  </si>
  <si>
    <t>select a specific record from the list.</t>
  </si>
  <si>
    <t>print the results on a network printer.</t>
  </si>
  <si>
    <t>The system can query and analyze data that may be resident in any module where joining criteria is available and/or pre-defined.</t>
  </si>
  <si>
    <t>The system supports a COTS report generation application, such as ODBC, for generating custom reports.</t>
  </si>
  <si>
    <t>The use of the COTS reporting generation application is functional in both live and test / training environment.</t>
  </si>
  <si>
    <t>The system provides a report facility so that user-created reports can be made available to department personnel through the system.</t>
  </si>
  <si>
    <t>The system identifies the table name and field name for fields from the users interface without the need to reference a data dictionary or an Entity-Relationship diagram.</t>
  </si>
  <si>
    <t>The report viewing facility automatically sets up ODBC data 
sources, so that the System Administrator does not have to do
this for each desktop.</t>
  </si>
  <si>
    <t>The system searches and queries RMS on user-defined fields for given ranges.</t>
  </si>
  <si>
    <t>The system searches records using exact match, limiters such as &lt;, &gt;, =, =&gt;, =&lt;, not =, blank and contains.</t>
  </si>
  <si>
    <t>The system has the ability to make all response data available for:</t>
  </si>
  <si>
    <t>Canned reporting</t>
  </si>
  <si>
    <t>Ad hoc reporting</t>
  </si>
  <si>
    <t>Statistical analysis</t>
  </si>
  <si>
    <t xml:space="preserve">The system allows for the storage of a partially completed report in order to complete another transaction, and return to the interrupted report for completion. </t>
  </si>
  <si>
    <t>The system allows an authorized user to review partially completed reports.</t>
  </si>
  <si>
    <t>The system allows any operator to select and complete a partially completed report.</t>
  </si>
  <si>
    <t>The system provides a variety of standard reports.</t>
  </si>
  <si>
    <t>Reporting functions have no impact on the performance of real-time operations.</t>
  </si>
  <si>
    <t>The system provides, at a minimum, the ability to query or select data by the following criteria:</t>
  </si>
  <si>
    <t>Shift</t>
  </si>
  <si>
    <t>Day</t>
  </si>
  <si>
    <t>Week</t>
  </si>
  <si>
    <t>Month</t>
  </si>
  <si>
    <t>Quarter</t>
  </si>
  <si>
    <t>Year</t>
  </si>
  <si>
    <t>Date range (unlimited duration)</t>
  </si>
  <si>
    <t>Time of day</t>
  </si>
  <si>
    <t>Time range across multiple days</t>
  </si>
  <si>
    <t>Day of week</t>
  </si>
  <si>
    <t>Initial event type</t>
  </si>
  <si>
    <t>Final event type</t>
  </si>
  <si>
    <t>Unit</t>
  </si>
  <si>
    <t>User defined response area</t>
  </si>
  <si>
    <t>User defined polygon</t>
  </si>
  <si>
    <t>Personnel ID associated with the record</t>
  </si>
  <si>
    <t>Personnel ID creating the record</t>
  </si>
  <si>
    <t>Sector</t>
  </si>
  <si>
    <t>Municipality</t>
  </si>
  <si>
    <t>Community/Town</t>
  </si>
  <si>
    <t>All fields within the database for each application</t>
  </si>
  <si>
    <t>Description of Capability
CAD Operations</t>
  </si>
  <si>
    <t>CAD Operations</t>
  </si>
  <si>
    <t>The system performs Law Enforcement discipline resource dispatching.</t>
  </si>
  <si>
    <t>The system performs Fire discipline resource dispatching.</t>
  </si>
  <si>
    <t>The system performs EMS discipline resource dispatching.</t>
  </si>
  <si>
    <t>The system performs combined Fire and EMS discipline resource dispatching.</t>
  </si>
  <si>
    <t>The system performs resource dispatching for up to 10 disciplines concurrently.</t>
  </si>
  <si>
    <t>The system performs resource dispatching for up to 10 disciplines concurrently from a single workstation.</t>
  </si>
  <si>
    <t>The system performs Law Enforcement, EMS and Fire resource dispatching concurrently.</t>
  </si>
  <si>
    <t>The system performs Law Enforcement, EMS and Fire resource dispatching concurrently from any single workstation.</t>
  </si>
  <si>
    <t>Any authorized user can perform Law Enforcement, EMS and Fire resource dispatching concurrently from any single workstation.</t>
  </si>
  <si>
    <t>Any workstation can be configured to perform a specific function, e.g., call taking or dispatching.</t>
  </si>
  <si>
    <t>Any workstation can be configured to perform multiple functions, e.g., call taking and dispatching.</t>
  </si>
  <si>
    <t>The system will enable span of control limitation by workstation, e.g., by discipline, geographical area.</t>
  </si>
  <si>
    <t>The associated status screen reflects span of control limitations, e.g. EMS dispatchers only see EMS units.</t>
  </si>
  <si>
    <t>The system allows the span of control of a workstation to be limited by discipline.</t>
  </si>
  <si>
    <t>The system allows the dispatcher to control a geographical area in which they are responsible (e.g., Dispatcher for the Northwest Police Zone vs. Southwest Police Zone.)</t>
  </si>
  <si>
    <t>The system allows the span of control of a workstation to be limited by discipline and geographic area, e.g., Police dispatcher for the Northwest Zone.</t>
  </si>
  <si>
    <t>An authorized user can remove span of control limitations that does not require a system restart.</t>
  </si>
  <si>
    <t>An authorized user can change field labels to conform with local terminology.</t>
  </si>
  <si>
    <t>For training purposes, the system provides a mechanism to populate a database of simulated E9-1-1 ALI records for use in creating events.</t>
  </si>
  <si>
    <t>An authorized user has the ability to lock CAD screen configurations to allow for a common CAD screen environment for all telecommunicators.</t>
  </si>
  <si>
    <t>An authorized user has the ability to change CAD screen configurations to allow for individual CAD screen environments for all telecommunicators, based on their preferences.</t>
  </si>
  <si>
    <t>The following elements of the CAD screen configuration can be adjusted by an authorized user:</t>
  </si>
  <si>
    <t>Master screen positions</t>
  </si>
  <si>
    <t>Sub-screen positions</t>
  </si>
  <si>
    <t>Font size</t>
  </si>
  <si>
    <t>Screen colors</t>
  </si>
  <si>
    <t>Column size(s)</t>
  </si>
  <si>
    <t>Column order(s)</t>
  </si>
  <si>
    <t>The system is capable of configuring any workstation to handle any combination of agencies and jurisdictions.</t>
  </si>
  <si>
    <t>The system is capable of configuring all workstations to handle any agency or jurisdiction without requiring a server reboot.</t>
  </si>
  <si>
    <t>The system is capable of configuring all workstations to handle any agency or jurisdiction without requiring a workstation reboot.</t>
  </si>
  <si>
    <t>The system supports multiple incident and report number formats.</t>
  </si>
  <si>
    <t>The system supports:</t>
  </si>
  <si>
    <t>Event numbers</t>
  </si>
  <si>
    <t>Incident numbers</t>
  </si>
  <si>
    <t>Case numbers</t>
  </si>
  <si>
    <t>CAD Security</t>
  </si>
  <si>
    <t>The system supports multi-level security to restrict access and control functionality.</t>
  </si>
  <si>
    <t>The system provides the same level of user-associated security through the web interfaces (if applicable) as with local client logons.</t>
  </si>
  <si>
    <t xml:space="preserve">The system can be configured to require at least one workstation to be active at all times while the system is active.  </t>
  </si>
  <si>
    <t>Remote entry into the system is restricted to those authorized through the system security function via secured passwords, e.g., dual factor authentication.</t>
  </si>
  <si>
    <t>The system is capable of controlling access to CAD function on the user level.</t>
  </si>
  <si>
    <t>The system is capable of controlling access to CAD function on the workstation level.</t>
  </si>
  <si>
    <t>The user will be prevented from logging off from CAD when:</t>
  </si>
  <si>
    <t>there are pending events</t>
  </si>
  <si>
    <t>the workstation is the only one assigned to a dispatch group</t>
  </si>
  <si>
    <t>messages are queued</t>
  </si>
  <si>
    <t>there are stacked events waiting to be handled</t>
  </si>
  <si>
    <t>Any user with current responsibility for units, events or dispatch groups will not be able to log off of a workstation unless all responsibilities are transferred to or otherwise monitored by another dispatcher.</t>
  </si>
  <si>
    <t>When the system prevents a user from logging off, a warning message will be issued to the user describing the reason.</t>
  </si>
  <si>
    <t>A user is able to log on to an active workstation and automatically log off the previous user without requiring active events and units be transferred to another dispatcher as an intermediate step.</t>
  </si>
  <si>
    <t>CAD Basic Capabilities</t>
  </si>
  <si>
    <t>At any time during the progress of an event, all event data is available for printing based on system security and user authorization.</t>
  </si>
  <si>
    <t>At any time after an event is closed, all event data is available for printing based on system security and user authorization.</t>
  </si>
  <si>
    <t>The system provides access to a general dialer file in which contacts and phone numbers can be stored.</t>
  </si>
  <si>
    <t>The system can be configured to allow viewing of the dialer file based on discipline working (e.g. all, fire, law, EMS, etc.).</t>
  </si>
  <si>
    <t>The system can be configured to allow password protected groups of records in the dialer file (e.g. elected officials only available to Supervisors).</t>
  </si>
  <si>
    <t>The dialer file will contain, at a minimum, the following fields:</t>
  </si>
  <si>
    <t>Name</t>
  </si>
  <si>
    <t xml:space="preserve">Phone Number </t>
  </si>
  <si>
    <t>Multiple Phone Numbers</t>
  </si>
  <si>
    <t>Phone Type</t>
  </si>
  <si>
    <t>Order to be Called</t>
  </si>
  <si>
    <t>Address</t>
  </si>
  <si>
    <t>Last Updated Date</t>
  </si>
  <si>
    <t>Email Address</t>
  </si>
  <si>
    <t>Free Text Area Field</t>
  </si>
  <si>
    <t>User Defined Field</t>
  </si>
  <si>
    <t>The system provides a general notepad capability accessible to all authorized users across all applications.</t>
  </si>
  <si>
    <t>The system provides a notepad feature for individual users in which notes and information can be saved and not shared with other users.</t>
  </si>
  <si>
    <t>The system provides an SOG module in which various agency policies and procedures can be attached.</t>
  </si>
  <si>
    <t>The system allows the following file types to be attached to the SOG module:</t>
  </si>
  <si>
    <t>An operator can attach notepad items to an incident record.</t>
  </si>
  <si>
    <t>When a list of events is displayed, the full details of any event can be displayed in a separate window by double clicking on the event number.</t>
  </si>
  <si>
    <t>Actions which may require a significant amount of background processing time to complete, e.g. logging on or off a shift of units, sending out a multi-user page, will not tie up the workstation performing the action for the duration of processing.</t>
  </si>
  <si>
    <t>The system has the ability to open multiple windows.</t>
  </si>
  <si>
    <t>Actions which result in information transmission to multiple individuals or units supports simultaneous distribution of information, e.g. pager, text, e-mail, printout.</t>
  </si>
  <si>
    <t>Any two, or more, events may be cross-referenced.</t>
  </si>
  <si>
    <t>Cross-referenced event numbers displayed in an event history are hyperlinked, allowing the other events to be opened for review.</t>
  </si>
  <si>
    <t>An inquiry into a cross-referenced event will produce a list of all the events cross-referenced to that event.</t>
  </si>
  <si>
    <t>The system provides a mechanism for an authorized user to dissociate cross-referenced events.</t>
  </si>
  <si>
    <t>When an incident is related to multiple disciplines (EMS, Fire, Law), a separate CAD event is created with a unique event number for each discipline.</t>
  </si>
  <si>
    <t>When a multi-discipline event is created, the system can generate 2 distinct CAD events: Fire/EMS and Law.</t>
  </si>
  <si>
    <t>When a multi-discipline event is created, the system can generate 3 distinct CAD events: Fire, EMS and Law.</t>
  </si>
  <si>
    <t>When a multi-discipline event is created, each discipline can have a distinct event priority.</t>
  </si>
  <si>
    <t>The system provides a method to allow data recorded manually during system down time to be entered as reportable data.</t>
  </si>
  <si>
    <t>The system has the ability to flag data entered manually as entered "post-event" or "after the fact".</t>
  </si>
  <si>
    <t>CAD Messaging</t>
  </si>
  <si>
    <t>The system provides a method for exchanging messages between CAD workstations and mobile data devices.</t>
  </si>
  <si>
    <t>The system provides a method for exchanging messages between mobile data devices.</t>
  </si>
  <si>
    <t>The system provides a method for exchanging messages between CAD workstations and RMS workstations.</t>
  </si>
  <si>
    <t>Messages (between CAD users or users related to the CAD system) will be displayed in a separate area (menu option or window) set aside for messages.</t>
  </si>
  <si>
    <t>Urgent system-generated messages utilizes a pop-up window, that does not interfere with the operation/process being performed (i.e. take focus from function being performed such as call entry), rather than a simple display on a status line.</t>
  </si>
  <si>
    <t>Acknowledgement of a system generated message will not be required to continue real-time operations unless the message directly impacts the operation being performed.</t>
  </si>
  <si>
    <t>The ability to restrict messaging at the agency's discretion, including MDT-based messages.</t>
  </si>
  <si>
    <t>No messaging function can interfere with call taking and dispatching operations.</t>
  </si>
  <si>
    <t>Ability to create and display user defined scheduled messages.</t>
  </si>
  <si>
    <t>CAD messages can be scheduled:</t>
  </si>
  <si>
    <t>Yearly</t>
  </si>
  <si>
    <t>User defined (15 minutes, 30 minutes, 1st day of month)</t>
  </si>
  <si>
    <t>The operator will be notified of incoming message with audio alert.</t>
  </si>
  <si>
    <t>The operator will be notified of incoming message with visual alert.</t>
  </si>
  <si>
    <t>Audio and visual message alerts are agency definable.</t>
  </si>
  <si>
    <t>An authorized user can determine whether a message requires acknowledgement to clear the alert.</t>
  </si>
  <si>
    <t>Once the message is acknowledged, the system will clear the alert from view for the user.</t>
  </si>
  <si>
    <t>The system allows an authorized user to view a list of all cleared alerts over a user-defined period of time.</t>
  </si>
  <si>
    <t>The system will record the date/time when the message is received.</t>
  </si>
  <si>
    <t>The system will record the date/time when the message is viewed.</t>
  </si>
  <si>
    <t>CAD Rotation Plans</t>
  </si>
  <si>
    <t>A practical, flexible method exists for creating, maintaining and using lists for rotating external services, e.g. towing company.</t>
  </si>
  <si>
    <t>When a resource is assigned based on a rotation plan, a note is placed in the event log.</t>
  </si>
  <si>
    <t>Rotation plans can be based on location.</t>
  </si>
  <si>
    <t>Rotation plans are configurable and maintainable by an authorized user.</t>
  </si>
  <si>
    <t>Rotation plans have the ability to assign multiple callback numers to each rotation contact.</t>
  </si>
  <si>
    <t>Rotation plans have the ability to assign multiple addresses to each rotation contact.</t>
  </si>
  <si>
    <t>Rotation plans have the ability to assign expiration dates.</t>
  </si>
  <si>
    <t xml:space="preserve">Rotation plans allow for the ability to have no expiration date. </t>
  </si>
  <si>
    <t>The system has the ability to generate a report of ritation events based on:</t>
  </si>
  <si>
    <t>Rotation plan type</t>
  </si>
  <si>
    <t>User</t>
  </si>
  <si>
    <t>Rotation plans can be configurable by municipality.</t>
  </si>
  <si>
    <t xml:space="preserve">Rotation plans can be based on a rotation cycle per unit as defined by the agency.  </t>
  </si>
  <si>
    <t>Rotation plans can rotate among at least 99 companies.</t>
  </si>
  <si>
    <t>Rotation plans can be configured at least up to a year in advance.</t>
  </si>
  <si>
    <t>Rotation plans have the capability to display on-call contact.</t>
  </si>
  <si>
    <t>CAD Operational Requirements</t>
  </si>
  <si>
    <t>The system response times for the following actions are less than 1 second of elapsed time 97% of the time.  These actions are performed in less than 5 seconds 100% of the time.</t>
  </si>
  <si>
    <t>Display blank event entry form.</t>
  </si>
  <si>
    <t>Assign a single unit to an event.</t>
  </si>
  <si>
    <t>Change a single unit's status.</t>
  </si>
  <si>
    <t>Clear a single unit from an event.</t>
  </si>
  <si>
    <t>The system response times for the following actions are less than 2 seconds of elapsed time 97% of the time.  These actions are performed in less than 5 seconds 100% of the time.</t>
  </si>
  <si>
    <t>Verification of a unique address.</t>
  </si>
  <si>
    <t>Return a list of possible address matches when an address can not be uniquely verified with the information entered.</t>
  </si>
  <si>
    <t>Provide unit recommendation based on uniquely verified address.</t>
  </si>
  <si>
    <t>Assign up to 10 units to an event from a single command.</t>
  </si>
  <si>
    <t>The system response times for the following actions are less than 3 seconds of elapsed time 97% of the time.  These actions are performed in less than 5 seconds 100% of the time.</t>
  </si>
  <si>
    <t>Display a closed event queried by event number.</t>
  </si>
  <si>
    <t>Sending of a CAD-to-CAD E-MAIL Message, 80 Characters.</t>
  </si>
  <si>
    <t>Sending a CAD-CAR Dispatch Message.</t>
  </si>
  <si>
    <t>Call Up of Premise/Hazard File Data.</t>
  </si>
  <si>
    <t>Display a list of events queried by unit ID for a single shift.</t>
  </si>
  <si>
    <t>An authorized user NOT located at the communications center can:</t>
  </si>
  <si>
    <t>View the status of current events</t>
  </si>
  <si>
    <t>View the status of units</t>
  </si>
  <si>
    <t>View the status of particular events</t>
  </si>
  <si>
    <t>Based on security profile, update an active event.</t>
  </si>
  <si>
    <t>Based on security profile, the ability to view single discipline.</t>
  </si>
  <si>
    <t>Based on security profile, the ability to view multiple discipline.</t>
  </si>
  <si>
    <t>Based on security profile, the ability to see only their agency events.</t>
  </si>
  <si>
    <t>Based on security profile, the ability to see other agency events.</t>
  </si>
  <si>
    <t>CAD Phase II Compliance</t>
  </si>
  <si>
    <t>The system is FCC Wireless Phase 2 compliant.</t>
  </si>
  <si>
    <t>An operator can perform a rebid of wireless caller location without requiring a new event window.</t>
  </si>
  <si>
    <t>The location result of a wireless call rebid function will post on the workstation map.</t>
  </si>
  <si>
    <t>The system has the option to convert the caller location coordinates to the closest available:</t>
  </si>
  <si>
    <t>Intersection</t>
  </si>
  <si>
    <t>The system has the ability to display GPS coordinates on any active call.</t>
  </si>
  <si>
    <t>The system can be configured so that when a call taker does a rebid and new location information arrives, the call taker can choose to update the event location or not update the location.</t>
  </si>
  <si>
    <t>Address verification can be performed on a location provided by the rebid function.</t>
  </si>
  <si>
    <t>CAD BOLO</t>
  </si>
  <si>
    <t>The system has the capability to handle "Be On the Look Out" (BOLO) messages.</t>
  </si>
  <si>
    <t>BOLO messages are initiated in the CAD system via a formatted data entry form.</t>
  </si>
  <si>
    <t>BOLO messages can be disseminated to selected mobile devices.</t>
  </si>
  <si>
    <t>BOLO messages can be disseminated to all mobile positions.</t>
  </si>
  <si>
    <t>BOLO messages can be disseminated to all CAD devices.</t>
  </si>
  <si>
    <t>BOLO messages can be disseminated to selected disciplines.</t>
  </si>
  <si>
    <t>BOLO messages can be disseminated to specific response areas (e.g. districts, beats, areas.)</t>
  </si>
  <si>
    <t>BOLO messages can be searched based on reason for message (e.g. general info, officer safety)</t>
  </si>
  <si>
    <t>BOLO messages can be searched by any message field.</t>
  </si>
  <si>
    <t>BOLO messages can be searched by key words in the narrative field.</t>
  </si>
  <si>
    <t>BOLO messages can be printed by authorized user.</t>
  </si>
  <si>
    <t>BOLO information may be associated with an event.</t>
  </si>
  <si>
    <t>Any authorized user has the capability to display a BOLO.</t>
  </si>
  <si>
    <t>Any authorized user has the capability to add a BOLO.</t>
  </si>
  <si>
    <t>Any authorized user has the capability to modify a BOLO.</t>
  </si>
  <si>
    <t>Any authorized user has the capability to delete a BOLO.</t>
  </si>
  <si>
    <t>Any authorized user has the capability to search for an expired BOLO.</t>
  </si>
  <si>
    <t>Any authorized user has the ability to display a BOLO from a mobile device.</t>
  </si>
  <si>
    <t>Any authorized user has the ability to add a BOLO from a mobile device.</t>
  </si>
  <si>
    <t>Any authorized user has the ability to modify a BOLO from a mobile device.</t>
  </si>
  <si>
    <t>Any authorized user has the ability to delete a BOLO from a mobile device.</t>
  </si>
  <si>
    <t>BOLO information can expire via a user defined expiration date.</t>
  </si>
  <si>
    <t>BOLO information can be deactivated via an operator command.</t>
  </si>
  <si>
    <t>BOLO information is retained for a period of time specified by an authorized user.</t>
  </si>
  <si>
    <t>CAD Remote Access</t>
  </si>
  <si>
    <t>The system supports an off-site, network connected, fully functional CAD workstation.</t>
  </si>
  <si>
    <t>The system supports a browser-based interface to CAD functions.</t>
  </si>
  <si>
    <t>The system provides log on security measures for any remote CAD workstation (network connected and browser-based)</t>
  </si>
  <si>
    <t>The system can create CAD incidents using the browser-based interface.</t>
  </si>
  <si>
    <t>The system can add remarks to CAD incidents using the browser-based interface.</t>
  </si>
  <si>
    <t>The system can dispatch units using the browser-based interface.</t>
  </si>
  <si>
    <t>The system can close CAD incidents using the browser-based interface.</t>
  </si>
  <si>
    <t>The system monitors CAD incidents using the browser-based interface.</t>
  </si>
  <si>
    <t>The system is able to query active CAD incidents using the browser-based interface.</t>
  </si>
  <si>
    <t>The system is able to query closed CAD incidents using the browser-based interface.</t>
  </si>
  <si>
    <t>The system is able to generate and  view reports using the browser-based interface.</t>
  </si>
  <si>
    <t>The system is able to generate and print reports using the browser-based interface.</t>
  </si>
  <si>
    <t>The system administrator has the ability to authorize users access to the browser-based interface.</t>
  </si>
  <si>
    <t>The system administrator has the ability to limit module and functionality access to authorized users.</t>
  </si>
  <si>
    <t>The system administrator is able to manage all browser-based functionality by individual function or group of functions.</t>
  </si>
  <si>
    <t>CAD Geo-related</t>
  </si>
  <si>
    <t>The system can accept an event location data in PIDF-LO format.</t>
  </si>
  <si>
    <t>The system can be configured to display latitude and longitude in the same common format in all areas of the application.</t>
  </si>
  <si>
    <t>The system supports, at a minimum, the use of the following criteria as verifiable locations:</t>
  </si>
  <si>
    <t>Street Addresses</t>
  </si>
  <si>
    <t>Geographic coordinates, (latitude / longitude, X / Y)</t>
  </si>
  <si>
    <t>Hundred blocks</t>
  </si>
  <si>
    <t>Address ranges (e.g. Low number/high number)</t>
  </si>
  <si>
    <t>Common Place Names</t>
  </si>
  <si>
    <t>Mile markers including decimal</t>
  </si>
  <si>
    <t>Interstate exit numbers</t>
  </si>
  <si>
    <t>The system can interpret latitude and longitude using:</t>
  </si>
  <si>
    <t>Degrees, minutes, seconds</t>
  </si>
  <si>
    <t>Degrees, decimal minutes</t>
  </si>
  <si>
    <t>The system allows the manual entry by a call taker of latitude and longitude to display map locations  using:</t>
  </si>
  <si>
    <t>When valid geographic coordinates are entered, the system can display the location on the map.</t>
  </si>
  <si>
    <t>If the system requires separate dataset entries in the database for intersections, each intersection will require only a single dataset record.</t>
  </si>
  <si>
    <t>The system will accept an intersection as valid without regard to the order in the intersecting streets are entered for validation.</t>
  </si>
  <si>
    <t>Streets that intersect more than once will provide a pick list of the valid intersections to allow the user to choose the appropriate intersection and display the chosen intersection on the map.</t>
  </si>
  <si>
    <t>When data is entered in the event location field of the event entry form, the address verification process is initiated automatically upon exiting the field.</t>
  </si>
  <si>
    <t>If the address verification process results in multiple possible matches, a list of matches is returned to the user to allow the selection of the correct address record.</t>
  </si>
  <si>
    <t>The system provides a method for geocoding intersections where multiple reporting districts / jurisdictions meet, i.e. an intersection where multiple jurisdictions share responsibility.</t>
  </si>
  <si>
    <t>The system supports the use of municipality names to uniquely identify addresses which may exist in multiple jurisdictions.</t>
  </si>
  <si>
    <t>If the address verification process results in multiple possible matches and the correct address record is not one of the possibilities returned, the system allows the user to utilize the original information entered and flags the address as non-verified.</t>
  </si>
  <si>
    <t xml:space="preserve">If the event location field is changed during the course of the event, each change causes the address verification process to be automatically initiated.  </t>
  </si>
  <si>
    <t>It is possible to initiate the address verification process for the caller's address.</t>
  </si>
  <si>
    <t>The user can quickly bypass or override address verification at a user's discretion.</t>
  </si>
  <si>
    <t>The system provides a method to perform address verification via hot key.</t>
  </si>
  <si>
    <t>The system can perform the address verification process after 3 characters are entered in the street name field.</t>
  </si>
  <si>
    <t>The system provides a method to print a list of the centerline street records sorted by municipality.</t>
  </si>
  <si>
    <t>Unless the verification process can return a unique valid address after initiating the address process, the system will provide a list of possible valid street names based on the entry.</t>
  </si>
  <si>
    <t>The user can select from the list of possible valid street names from which to continue the address verification process.</t>
  </si>
  <si>
    <t>When the outcome of a change in event location is a change in the recommended response, refresh the unit recommendation.</t>
  </si>
  <si>
    <t>Centerline Street (Geo) records, if utilized, contain the following data elements, at a minimum:</t>
  </si>
  <si>
    <t>Street directional prefix</t>
  </si>
  <si>
    <t>Street numeric address (include the 1/2 descriptor, e.g., 100 1/2 Main Street)</t>
  </si>
  <si>
    <t>Alphanumeric house numbers (e.g 101A, 101B)</t>
  </si>
  <si>
    <t>Street name (include the 1/2 descriptor, e.g., 42nd 1/2 Street)</t>
  </si>
  <si>
    <t>Street directional suffix</t>
  </si>
  <si>
    <t>X / Y Coordinate</t>
  </si>
  <si>
    <t>High Cross Street</t>
  </si>
  <si>
    <t>Low Cross Street</t>
  </si>
  <si>
    <t>EMA Response Areas</t>
  </si>
  <si>
    <t>Fire response area(s)</t>
  </si>
  <si>
    <t>EMS response area(s)</t>
  </si>
  <si>
    <t>Law Enforcement response area(s)</t>
  </si>
  <si>
    <t>Census tract</t>
  </si>
  <si>
    <t>Sub-census tract</t>
  </si>
  <si>
    <t>Map grid</t>
  </si>
  <si>
    <t>Zip code</t>
  </si>
  <si>
    <t>Reports and search from any fields above</t>
  </si>
  <si>
    <t>It is possible to associate multiple common place names with a single address.</t>
  </si>
  <si>
    <t>It is possible to associate a 'master' common place name to a single address that includes additional common place names (e.g. mall) within it utilizing suite numbers for that address.</t>
  </si>
  <si>
    <t>When entering an event using a common place name, both the common place name and the address associated with the location is recorded and displayed as a part of the event record.</t>
  </si>
  <si>
    <t>It is possible to associate street name aliases with actual street names.</t>
  </si>
  <si>
    <t>It is possible to associate street name aliases to an entire street length.</t>
  </si>
  <si>
    <t>It is possible to associate street name aliases to certain segments of a street.</t>
  </si>
  <si>
    <t>It is possible to associate multiple street name aliases to the same street as long as they are different segments.</t>
  </si>
  <si>
    <t>It is possible to associate street name aliases with limited access roads (i.e., Interstate highways).</t>
  </si>
  <si>
    <t>The use of a street alias results in the display of the actual street name in the event record.</t>
  </si>
  <si>
    <t>The system provides a means to search events via alias street name field.</t>
  </si>
  <si>
    <t>For any verified address in the event location field of the event entry form, the system displays the low and high cross streets for the location.</t>
  </si>
  <si>
    <t>The system provides a method for an authorized user to validate an address without the need to initiate event entry.</t>
  </si>
  <si>
    <t>The system provides mapping capabilities as described below at a minimum:</t>
  </si>
  <si>
    <t>Use a single keyboard simultaneously for CAD and mapping functions.</t>
  </si>
  <si>
    <t>Use a single mouse simultaneously for CAD and mapping functions.</t>
  </si>
  <si>
    <t>Display active events.</t>
  </si>
  <si>
    <t>Display pending events.</t>
  </si>
  <si>
    <t>Distinguish event types via symbols from a user-maintained table.</t>
  </si>
  <si>
    <t>Close/re-open streets interactively in real time.</t>
  </si>
  <si>
    <t>Street status changes will be propagated in real time to the CAD system for use in unit recommendation decisions.</t>
  </si>
  <si>
    <t>Display event information by selecting an event on the map.</t>
  </si>
  <si>
    <t>Display unit status information by selecting a unit on the map.</t>
  </si>
  <si>
    <t>Measure distance between two points</t>
  </si>
  <si>
    <t>Has the ability to display attributes associated with map features by clicking on that feature</t>
  </si>
  <si>
    <t>Hyperlink to link to local files, e.g., images</t>
  </si>
  <si>
    <t>If the data is available, the ability to display streets outside of the PSAP's boundaries using a predetermined distance, e.g., 2 miles, 5 miles.</t>
  </si>
  <si>
    <t>The Contacts module provides, at a minimum, the following data elements:</t>
  </si>
  <si>
    <t>System generated ID number</t>
  </si>
  <si>
    <t>Business name</t>
  </si>
  <si>
    <t>Business address (geo-verify addresses within the Customer area)</t>
  </si>
  <si>
    <t>Business phone</t>
  </si>
  <si>
    <t>Business fax</t>
  </si>
  <si>
    <t>Business type</t>
  </si>
  <si>
    <t>Business email</t>
  </si>
  <si>
    <t>Date Business entry added</t>
  </si>
  <si>
    <t>Date Business entry updated</t>
  </si>
  <si>
    <t>Contact persons (multiple)</t>
  </si>
  <si>
    <t>The description of the contact persons will include:</t>
  </si>
  <si>
    <t>Contact person name</t>
  </si>
  <si>
    <t>Contact person phone (multiple)</t>
  </si>
  <si>
    <t>Contact person address</t>
  </si>
  <si>
    <t>Contact person pager</t>
  </si>
  <si>
    <t>Contact person email</t>
  </si>
  <si>
    <t>Date Contact Person added</t>
  </si>
  <si>
    <t>Date Contact Person updated</t>
  </si>
  <si>
    <t>Alarm Company name</t>
  </si>
  <si>
    <t>Alarm Company Address</t>
  </si>
  <si>
    <t>Alarm Company phone</t>
  </si>
  <si>
    <t>Alarm Company cell phone</t>
  </si>
  <si>
    <t xml:space="preserve">Alarm Company Fax </t>
  </si>
  <si>
    <t>Alarm Company email</t>
  </si>
  <si>
    <t>Alarm number</t>
  </si>
  <si>
    <t>Associated Alarm number</t>
  </si>
  <si>
    <t>Knox Box Location</t>
  </si>
  <si>
    <t>Building Access Code</t>
  </si>
  <si>
    <t>Hazardous Materials Flag</t>
  </si>
  <si>
    <t xml:space="preserve">Hazardous Material ID numbers </t>
  </si>
  <si>
    <t>Hazardous Materials description (1,000 character minimum)</t>
  </si>
  <si>
    <t>Remarks (1,000 character minimum)</t>
  </si>
  <si>
    <t>Date of last update</t>
  </si>
  <si>
    <t>The Contacts module can add unlimited number of contact persons.</t>
  </si>
  <si>
    <t>The system provides a method to enter, store and retrieve contacts.</t>
  </si>
  <si>
    <t>The system provides a method to copy contacts from one record to another.</t>
  </si>
  <si>
    <t>The system provides a unique ID number for each contact entry.</t>
  </si>
  <si>
    <t xml:space="preserve">The system provides a method for an authorized user to print a list of the contacts. </t>
  </si>
  <si>
    <t>The data in the contacts module or subsystem is searchable by any field.</t>
  </si>
  <si>
    <t>The system provides a method to generate update request letters for businesses with information that has not been updated for a user-defined length of time.</t>
  </si>
  <si>
    <t>The system provides a contacts module accessible from the CAD module.</t>
  </si>
  <si>
    <t>The system provides a contacts module accessible from all other modules.</t>
  </si>
  <si>
    <t>CAD Command Line</t>
  </si>
  <si>
    <t>The command line interface supports both positional and non-positional fields using unique field identifiers.</t>
  </si>
  <si>
    <t>The position of arguments in the command line is user-definable.</t>
  </si>
  <si>
    <t>During command line entry, the operator is able to correct command line errors using edit keys (e.g., backspace and delete) and resubmit the command without having to re-enter the entire command string.</t>
  </si>
  <si>
    <t>The CAD system supports a minimum of 2 command line instances.</t>
  </si>
  <si>
    <t>Commands are entered on the command line without interruptions to operations in the work areas.</t>
  </si>
  <si>
    <t>Commands entered via command line are stored and can be accessed for reuse.</t>
  </si>
  <si>
    <t>The following commands can be executed via the command line:</t>
  </si>
  <si>
    <t>Unit status changes</t>
  </si>
  <si>
    <t>Placing units on traffic stops</t>
  </si>
  <si>
    <t>Recalling events</t>
  </si>
  <si>
    <t>Encoding units</t>
  </si>
  <si>
    <t>Adding narrative via event number</t>
  </si>
  <si>
    <t>Adding narrative via a unit ID</t>
  </si>
  <si>
    <t>CAD Event Entry</t>
  </si>
  <si>
    <t>An event record contains, at a minimum, the following data elements:</t>
  </si>
  <si>
    <t>Unique CAD event number.</t>
  </si>
  <si>
    <t>Unique incident number per agency</t>
  </si>
  <si>
    <t>User ID of the individual entering the call.</t>
  </si>
  <si>
    <t>User ID of each individual dispatching units, adding information or making other changes to the event, and associated time stamp information.</t>
  </si>
  <si>
    <t>Event location</t>
  </si>
  <si>
    <t>Alphanumeric apartment or suite number</t>
  </si>
  <si>
    <t>Location description</t>
  </si>
  <si>
    <t>Caller location</t>
  </si>
  <si>
    <t>Caller name</t>
  </si>
  <si>
    <t>Caller home phone</t>
  </si>
  <si>
    <t>Caller mobile phone</t>
  </si>
  <si>
    <t>Source of the call (such as E9-1-1, 10-digit, radio, etc.)</t>
  </si>
  <si>
    <t>Alternate call back number</t>
  </si>
  <si>
    <t>Map Grid Number</t>
  </si>
  <si>
    <t>Call back field (date and time)</t>
  </si>
  <si>
    <t>Event Sub-type (to further define or clarify the event)</t>
  </si>
  <si>
    <t>The event priority.</t>
  </si>
  <si>
    <t>Automatically generated date and time stamp of entry into the system.</t>
  </si>
  <si>
    <t>Automatically generated date and time stamp indicating when the event was selected or viewed by a dispatcher.</t>
  </si>
  <si>
    <t>Automatically generated date and time stamp indicating when any Premises History information was viewed.</t>
  </si>
  <si>
    <t>Automatically generated date and time stamp indicating when any Premises Information was viewed.</t>
  </si>
  <si>
    <t>The final event type at the time the event is closed.</t>
  </si>
  <si>
    <t>Free-form text (with word-wrap) entered at the time the event was created.</t>
  </si>
  <si>
    <t>Free-form text (with word wrap) entered during the life of the call. (Unlimited)</t>
  </si>
  <si>
    <t>ANI/ALI data if 9-1-1 caller</t>
  </si>
  <si>
    <t>The data field for phone number entries will be a minimum of ten digits.</t>
  </si>
  <si>
    <t>Events may be created using the following methods:</t>
  </si>
  <si>
    <t>Command line</t>
  </si>
  <si>
    <t>Form</t>
  </si>
  <si>
    <t>Hot key</t>
  </si>
  <si>
    <t>Point and click method from a location on the map</t>
  </si>
  <si>
    <t>911 Interface</t>
  </si>
  <si>
    <t>The system will pre-fill data fields when the information is available.</t>
  </si>
  <si>
    <t>The run card number associated with location will be displayed on Event Entry form after address verification.</t>
  </si>
  <si>
    <t>The run card associated with location will be displayed on Event Entry form after address verification.</t>
  </si>
  <si>
    <t>Information in pre-filled fields can be overwritten by the user.</t>
  </si>
  <si>
    <t>When creating an event by form completion, it is possible to enter the data in any order.</t>
  </si>
  <si>
    <t>The system provides the ability to press a single key (e.g. Escape (esc) key) to return to the event entry form</t>
  </si>
  <si>
    <t>The operator is able to change the data entered in any field on the event entry form before data is shipped to pending, such as changing the event type to another valid event type.</t>
  </si>
  <si>
    <t>An authorized user can designate any field of the event entry screen as a mandatory entry field.</t>
  </si>
  <si>
    <t>Mandatory fields that require an entry will be clearly marked.</t>
  </si>
  <si>
    <t>A user will not be able to leave a form until all required mandatory fields have been completed.</t>
  </si>
  <si>
    <t>For each event entered in the system, a date/time stamp and user ID is included in the event record indicating the time a 9-1-1 call was answered, if the data is available.</t>
  </si>
  <si>
    <t>Comments or miscellaneous information can be added to an active event.</t>
  </si>
  <si>
    <t>Multiple users can add comments/narrative to an individual event at the same time.</t>
  </si>
  <si>
    <t>Comments can be viewed in chronological order or by the ID and/or name of the person who entered the information.</t>
  </si>
  <si>
    <t>When a cross-referenced event is updated with new information, the information is propagated to all events cross-referenced to the updated event as long as those events are still active.</t>
  </si>
  <si>
    <t>The system can be configured to allow narrative to be sent to other disciplines for active cross-reference events.</t>
  </si>
  <si>
    <t>The system can be configured that on events shared between disciplines the notes/narrative from one discipline is not available for viewing by another discipline.</t>
  </si>
  <si>
    <t>Separate data entry fields are provided for ALI information regarding the caller location and the location of the event, allowing the caller to report an event at another location.</t>
  </si>
  <si>
    <t>Events may be created with only location (with municipality) and event type.</t>
  </si>
  <si>
    <t>Events may be created by referencing a telephone number from prior call.</t>
  </si>
  <si>
    <t>The system allows the forwarding of an event to the dispatch pending queue with only the location and event type fields completed.</t>
  </si>
  <si>
    <t>When an event has been created, call takers and dispatchers are able to continue entering information in the event record after it has been routed to the dispatcher.</t>
  </si>
  <si>
    <t>The system supports the creation of multiple discipline events from a single event.</t>
  </si>
  <si>
    <t>The system automatically determines that multiple disciplines are to be dispatched (based on event type and location).</t>
  </si>
  <si>
    <t>The responsible dispatcher will be notified when additional information has been added to an event.</t>
  </si>
  <si>
    <t>The notification to the dispatcher for additional information added to an event will be visual.</t>
  </si>
  <si>
    <t>The notification to the dispatcher for additional information added to an event will be audible.</t>
  </si>
  <si>
    <t>The notification to the dispatcher for additional information added to an event will be audible and can use a user supplied WAV file.</t>
  </si>
  <si>
    <t>More than one operator workstation at a time can enter and update information in an event record (including the controlled transfer and update of information that can occur between a Call Taker/Dispatcher working an event at the same time when rapid response is required).</t>
  </si>
  <si>
    <t>The system will permit the co-existence of call taking and dispatching functions on a workstation if the configured profile allows that functionality.</t>
  </si>
  <si>
    <t>When performing both call taking and dispatching functions, an operator will not be forced to terminate the dispatching function in order to initiate the event and forward it to the proper dispatcher(s).</t>
  </si>
  <si>
    <t>The CAD system provides the capability to enter an event for future handling.</t>
  </si>
  <si>
    <t>The CAD system allows for the entry of scheduled events for a later date and time in which the event will display in the pending call window at the scheduled date and time.</t>
  </si>
  <si>
    <t>The system provides a practical method for suspending the entry of an event to allow a higher-priority event to be entered.</t>
  </si>
  <si>
    <t>The system allows command or actions not associated with the entry of an event to be performed during the event entry process without losing data already entered into the event entry form.</t>
  </si>
  <si>
    <t>The system will alert an operator user when an event has not been opened beyond a user defined time period.</t>
  </si>
  <si>
    <t>The system will alert a call taker when an event has not yet been viewed by the dispatcher within a user defined period.</t>
  </si>
  <si>
    <t>An event may be closed after creation and without joining a pending event queue.   This event requires no response.  It is being entered into the system for statistical purposes.</t>
  </si>
  <si>
    <t>The event entry form is able to be configured by the agency based on business practices</t>
  </si>
  <si>
    <t>The system has the ability to create a "Test" CAD event/incident that will not generate an incident number and will clearly indicate TEST on any device displaying the test incident record.</t>
  </si>
  <si>
    <t>The system has the ability to flag an event as 'domestic related'.</t>
  </si>
  <si>
    <t>CAD Event Numbering</t>
  </si>
  <si>
    <t>The system will assign a unique event number for each CAD event.</t>
  </si>
  <si>
    <t>The system will allow multiple agencies, departments and units within a discipline to be assigned to a single CAD event number.</t>
  </si>
  <si>
    <t>The system will allow multiple agencies, departments and units within a discipline to be assigned to multiple CAD event numbers.</t>
  </si>
  <si>
    <t>If specified by the user, the system will assign a unique case number per discipline.</t>
  </si>
  <si>
    <t>If specified by the user, the system will assign a unique case number per responding department.</t>
  </si>
  <si>
    <t>Assignment of a case number is at the discretion of the user.</t>
  </si>
  <si>
    <t>Case numbers will be referenced back to the main CAD event number.</t>
  </si>
  <si>
    <t>Each agency may define the reset date for the event numbering to occur.</t>
  </si>
  <si>
    <t>The system can be configured so that the CAD event numbers automatically reset at the end of the year.</t>
  </si>
  <si>
    <t>The system can be configured so that the agency incident numbers automatically reset at the end of the year.</t>
  </si>
  <si>
    <t>The system can be configured so that the agency case numbers automatically reset at the end of the year.</t>
  </si>
  <si>
    <t>The system can be configured so that the CAD event numbers automatically reset at the end of a user defined period.</t>
  </si>
  <si>
    <t>The system can be configured so that the CAD event numbers automatically reset at the end of the day.</t>
  </si>
  <si>
    <t>Event numbering formats are definable by an authorized user.</t>
  </si>
  <si>
    <t>Incident numbers can begin with the 2 digit year, i.e., incidents in the calendar year 2012 begin with "12".</t>
  </si>
  <si>
    <t>Incident numbers can begin with the 4 digit year, i.e., incidents in the calendar year 2012 begin with "2012".</t>
  </si>
  <si>
    <t>Event numbering format is alpha-numeric.</t>
  </si>
  <si>
    <t>Incident numbering format is alpha-numeric.</t>
  </si>
  <si>
    <t>Case numbering format is alpha-numeric.</t>
  </si>
  <si>
    <t>Incident numbers can be agency specific.</t>
  </si>
  <si>
    <t>Case numbers can be agency specific.</t>
  </si>
  <si>
    <t>The CAD system can assign multiple incident numbers to a single event.</t>
  </si>
  <si>
    <t>The system can assign a single case number to multiple CAD events.</t>
  </si>
  <si>
    <t>The system can display the incident number(s) associated with the displayed event.</t>
  </si>
  <si>
    <t>The system allows an operator to open each associated incident number.</t>
  </si>
  <si>
    <t>CAD Event Type</t>
  </si>
  <si>
    <t>The system supports the definition of event types.</t>
  </si>
  <si>
    <t>In a multi-discipline environment, each discipline is able to utilize a unique lists of valid event types.</t>
  </si>
  <si>
    <t>Event types dataset may be updated while the system is online.</t>
  </si>
  <si>
    <t>The system provides a list of event type codes using a drop down list.</t>
  </si>
  <si>
    <t>The system provides an autocomplete function that allows the user to enter the first letter of a word or phrase that the user wants to type in without the user actually typing it in completely and a list of possible matches is displayed for selection (auto complete).</t>
  </si>
  <si>
    <t>The event type drop down list can be sorted and searched by event type code.</t>
  </si>
  <si>
    <t>The event type drop down list can be sorted and searched by event type description.</t>
  </si>
  <si>
    <t>The system assigns an initial priority based upon the definition of the event type.</t>
  </si>
  <si>
    <t>The system is capable of assigning an alias for any event type (e.g. 10 codes).</t>
  </si>
  <si>
    <t>The system is capable of assigning multiple aliases for a single event type.</t>
  </si>
  <si>
    <t>An authorized user can designate an event type to require multiple (agency) discipline response.</t>
  </si>
  <si>
    <t>CAD Event Priority</t>
  </si>
  <si>
    <t>The system supports a minimum of 9 event priorities.</t>
  </si>
  <si>
    <t>The system will generate a pre-defined priority for each event type.</t>
  </si>
  <si>
    <t>The user is able to override the default priority of each event type.</t>
  </si>
  <si>
    <t>The system allows a different priority for each discipline assigned to shared events (e.g. structure fire priority 1 for fire but priority 3 for police).</t>
  </si>
  <si>
    <t>The event priority is jurisdiction-specific in a multi-jurisdictional environment.</t>
  </si>
  <si>
    <t>CAD Duplicate Events</t>
  </si>
  <si>
    <t>The system can identify possible duplicate events.</t>
  </si>
  <si>
    <t>Once an address has been verified, the system will automatically perform a check for duplicate events.</t>
  </si>
  <si>
    <t>Possible duplicate detection includes active events.</t>
  </si>
  <si>
    <t>Possible duplicate detection includes closed events, if the event closed within a user-definable prior time.</t>
  </si>
  <si>
    <t>When a possible duplicate event is identified, the system will allow the user to review the full details of the possible duplicate without losing data already entered for the new event.</t>
  </si>
  <si>
    <t>The system displays, in a separate window, potential duplicate matches to the event being entered.</t>
  </si>
  <si>
    <t>When a duplicate event is identified, the system allows the user to proceed in any of the following ways:</t>
  </si>
  <si>
    <t>Enter the current event as a new event.</t>
  </si>
  <si>
    <t>Discard the current event as a duplicate.</t>
  </si>
  <si>
    <t>Transmit all entered data from the duplicate event to the original event (if open) and notify the dispatcher of the original event that supplementary data has been entered.</t>
  </si>
  <si>
    <t>If the original event is active, create a cross-reference in the active event  that provides direct access (e.g. hyperlink) to the duplicate event information and notifies the dispatcher if supplementary data has been entered.</t>
  </si>
  <si>
    <t xml:space="preserve">If the original event is active, ability to attach ANI/ALI data from additional callers to the open event as supplemental data. </t>
  </si>
  <si>
    <t>If the original event is closed, create a cross-referenced advised event  and close the duplicate event.</t>
  </si>
  <si>
    <t>When a duplicate event is cancelled, the original and duplicate events are cross-referenced.</t>
  </si>
  <si>
    <t>CAD Pre-Arrival Instruction</t>
  </si>
  <si>
    <t>The system allows user-created prompting screens based on event type to support the display of pre-arrival instructions for all call types for all disciplines.</t>
  </si>
  <si>
    <t>The pre-arrival instruction software is integrated with the CAD module so as to allow the use of only one keyboard/mouse during call processing.</t>
  </si>
  <si>
    <t>The pre-arrival instruction software is integrated with the CAD module so as to include the text entered by the call handler in the event record.  Cut and paste is not acceptable.</t>
  </si>
  <si>
    <t>The program presents the call taker with a structured, medically approved set of questions that may be asked during the call taking process.</t>
  </si>
  <si>
    <t>The program presents the call taker with a structured, fire service approved set of questions that may be asked during the call taking process.</t>
  </si>
  <si>
    <t>The program presents the call taker with a structured, law enforcement approved set of questions that may be asked during the call taking process.</t>
  </si>
  <si>
    <t>The system has the ability to produce reports on the captured pre-arrival questions and answers when requested.</t>
  </si>
  <si>
    <t>The system has the capability to produce reports on the captured EMD questions and answers when requested.</t>
  </si>
  <si>
    <t>If a third party interface is used the system has the ability to produce reports on the captured pre-arrival questions and answers when requested from that system.</t>
  </si>
  <si>
    <t>If a third party interface is used The system has the capability to produce reports on the captured EMD questions and answers when requested from that system.</t>
  </si>
  <si>
    <t>CAD Event Routing</t>
  </si>
  <si>
    <t>An event can be routed to the dispatcher pending queue based on geographic location.</t>
  </si>
  <si>
    <t>An event can be routed to the dispatcher pending queue based on event type.</t>
  </si>
  <si>
    <t>An event can be routed to the dispatcher pending queue based on discipline.</t>
  </si>
  <si>
    <t>The system routes the event to all positions signed on to cover the location / event type / discipline.</t>
  </si>
  <si>
    <t>The system event routing functions include remote workstations, when authorized.</t>
  </si>
  <si>
    <t>The call taker can override the automatic system event routing.</t>
  </si>
  <si>
    <t>CAD Dispatch</t>
  </si>
  <si>
    <t>All dispatcher’s interactive screens have a window, module or screen dedicated to displaying pending events.</t>
  </si>
  <si>
    <t>The system will provide visual indication to the dispatcher(s) each time a new event is routed to the pending queue of a workstation.</t>
  </si>
  <si>
    <t>The system will provide audible indication to the dispatcher(s) each time a new event is routed to the pending queue of a workstation.</t>
  </si>
  <si>
    <t>The new event arrived indicator remains until a dispatcher selects the new event and views it.</t>
  </si>
  <si>
    <t>Pending events may be transferred from one workstation to another.</t>
  </si>
  <si>
    <t>Pending events may be transferred from one dispatch group to another.</t>
  </si>
  <si>
    <t>Pending events may be transferred from one discipline to another.</t>
  </si>
  <si>
    <t>A visual indicator is provided to indicate that an incident has exceeded the user definable time in pending status.</t>
  </si>
  <si>
    <t>An event is removed from the pending list when it is dispatched or canceled.</t>
  </si>
  <si>
    <t>The system allows incidents in the pending list to be held for a specific time.</t>
  </si>
  <si>
    <t xml:space="preserve">The system allows incidents in the pending list to be held for a specific unit.  </t>
  </si>
  <si>
    <t>The system dynamically updates the pending queue as new incidents are entered and incidents are assigned.</t>
  </si>
  <si>
    <t>The system will automatically select the event with the highest priority in the pending queue for dispatching.</t>
  </si>
  <si>
    <t>When there are multiple events in the pending queue with the same priority, the system will automatically select the event with the most time spent in the pending queue for dispatching.</t>
  </si>
  <si>
    <t>The dispatcher may disregard the event selected by the system for dispatch and select any event in the pending queue for dispatch.</t>
  </si>
  <si>
    <t>The system is able to cancel the current response to an event without closing the event.  In this situation, the event returns to the list of pending events as though it had not been dispatched.</t>
  </si>
  <si>
    <t>Dispatcher able to cancel issued incident number so that it can be "re-used".</t>
  </si>
  <si>
    <t>The system allows events in the pending queue to be filtered and displayed based on longest highest priority and longest wait time.</t>
  </si>
  <si>
    <t>The system will respond to the initial dispatch by automatically performing the following actions:</t>
  </si>
  <si>
    <t>Assign the dispatched units to the event</t>
  </si>
  <si>
    <t>Remove the event from the dispatcher’s pending queue</t>
  </si>
  <si>
    <t>Update the status of the dispatched units in all map windows.</t>
  </si>
  <si>
    <t>Start the status timers for the dispatched units.</t>
  </si>
  <si>
    <t>Log the units dispatched in the event history.</t>
  </si>
  <si>
    <t>Create or update the appropriate unit history record(s).</t>
  </si>
  <si>
    <t>Time stamp all key event actions.</t>
  </si>
  <si>
    <t>Send call information to MDD, should unit having MDD be dispatched.</t>
  </si>
  <si>
    <t>Generate required tones via tone encoder or radio consoles (e.g. Harris Maestro, Motorola MCC7500).</t>
  </si>
  <si>
    <t>Send call information to fire station(s) alerting system.</t>
  </si>
  <si>
    <t>Generate/send rip and run information to involved units and/or stations.</t>
  </si>
  <si>
    <t>Active events may be transferred from one workstation to another and include all units and related information.</t>
  </si>
  <si>
    <t>Active events may be transferred from one dispatch group to another and include all units and related information.</t>
  </si>
  <si>
    <t>Events are cross-referenced when related.</t>
  </si>
  <si>
    <t>There is no limit to the number of users that can review the same event.</t>
  </si>
  <si>
    <t>There is no limit to the number of users that can update the same event.</t>
  </si>
  <si>
    <t>The system allows simultaneous users to view an event.</t>
  </si>
  <si>
    <t>The system allows simultaneous users to add narrative to an event.</t>
  </si>
  <si>
    <t>The user ID is associated with any narrative entry.</t>
  </si>
  <si>
    <t>The current time is associated with any narrative entry.</t>
  </si>
  <si>
    <t>The system allows the event type to be updated, resulting in a change to the unit recommendation.  Units already assigned to the call will not be automatically removed.</t>
  </si>
  <si>
    <t>The system allows any authorized user to add an unlimited number of updates to each event.</t>
  </si>
  <si>
    <t>The system allows any authorized user to add an unlimited number of comments to each event.</t>
  </si>
  <si>
    <t>The system allows any authorized user to add an unlimited number of comments associated to a specific unit on the event.</t>
  </si>
  <si>
    <t>Comments are distinguishable as to whether they are system-generated or user-generated comments.</t>
  </si>
  <si>
    <t>An authorized user may turn off the display of system-generated comments.</t>
  </si>
  <si>
    <t>A user is able to flag a more important comment so that it stands out visually from other comments, e.g., highlighted, bold, different color.</t>
  </si>
  <si>
    <t>One or more new events may be created from an existing event.</t>
  </si>
  <si>
    <t>The system has no practical limit to the number of units that may be associated with an event at any time.</t>
  </si>
  <si>
    <t>When multiple units are assigned to an event, the status of one, some or all units can be changed simultaneously.</t>
  </si>
  <si>
    <t>Two units assigned to separate events can be exchanged without creating a new event.</t>
  </si>
  <si>
    <t>Units assigned to an event and unassigned units can be exchanged without creating a new event.</t>
  </si>
  <si>
    <t>Once a unit exchange is executed, all unit status times associated with the original unit is transferred to the exchanged unit.</t>
  </si>
  <si>
    <t>When units are exchanged a notation is added to the narrative of the event listing the units that were involved and the time of the exchange.</t>
  </si>
  <si>
    <t>Units may be assigned to an event using drag and drop from the available units queue.</t>
  </si>
  <si>
    <t xml:space="preserve">A flag indicating the presence of a Premises History record or other Premises Information is displayed when an address is verified in the event entry screen.  </t>
  </si>
  <si>
    <t>A flag indicating the presence of a Premises History record or other Premises Information is displayed when any event record is displayed.</t>
  </si>
  <si>
    <t>The number of Premise History records to be displayed can be based on the event priority.</t>
  </si>
  <si>
    <t>The number of Premise History records to be displayed can be based on the event type.</t>
  </si>
  <si>
    <t>The system provides the capability to add comments upon the execution of a “Fire under control” event notation command.</t>
  </si>
  <si>
    <t>The system allows user defined speed notes to be configured for quick entry into the narrative of an event using an event notation command.</t>
  </si>
  <si>
    <t>The system provides the capability to raise the alarm level of an event.</t>
  </si>
  <si>
    <t>The system provides the capability to lower the alarm level of an event.</t>
  </si>
  <si>
    <t>The system supports a feature to handle a temporary change of quarters for Fire/EMS units to cover for a station that is low on resources.</t>
  </si>
  <si>
    <t>The system provides a method to monitor Fire or EMS unit availability.</t>
  </si>
  <si>
    <t>The system allows run card number to match Fire Box numbers.</t>
  </si>
  <si>
    <t>The Fire Box numbers can be alphanumeric.</t>
  </si>
  <si>
    <t>The Fire Box numbers can be alphanumeric with special characters.</t>
  </si>
  <si>
    <t>The system is capable of previewing the next due units to be recommended to an event.</t>
  </si>
  <si>
    <t>The system will accept, track and display the number of personnel currently on-board a unit.</t>
  </si>
  <si>
    <t>The number of personnel on-board a unit can be input by the dispatcher as units report responding to an event.</t>
  </si>
  <si>
    <t>The number of personnel on-board a unit can be determined from the unit record.</t>
  </si>
  <si>
    <t>The system provides the capability to monitor resources (units) and compare their availability, location, and status against a predefined resource allocation plan.</t>
  </si>
  <si>
    <t>The system provides the capability to monitor coverage and make dispatch recommendations concerning which units move up.</t>
  </si>
  <si>
    <t>The system provides the ability to enter and track hospital statuses (i.e. Accepting, Divert, etc.)</t>
  </si>
  <si>
    <t>The system has the ability to recommend transport location based on a unit's GPS location and the hospital status</t>
  </si>
  <si>
    <t>The system allows the operator to change the location of transport.</t>
  </si>
  <si>
    <t>The system allows the operator to document the reason for the change in priority and location of the transport.</t>
  </si>
  <si>
    <t>The system can be configured so that when the predefined event response time exceeds configured limits, the system requires the dispatcher document the reason for the late run.</t>
  </si>
  <si>
    <t>The system allows authorized users to review late run events and mark them as exempt from the response time requirements as needed.</t>
  </si>
  <si>
    <t>The system allows a unit to be placed in the status of “emergency only response”.  That unit will not be recommended for non-emergency events.</t>
  </si>
  <si>
    <t>The status of “arrived with patient” is provided to indicate the ambulance team has located the patient on the scene of the event.</t>
  </si>
  <si>
    <t>The status of “arrive dangerous scene” is provided to indicate that the unit has arrived and is waiting for Law Enforcement or others to secure the scene before proceeding.</t>
  </si>
  <si>
    <t>The status of 'staging' is provided to indicate that the unit has arrived at the designated staging area.</t>
  </si>
  <si>
    <t>When the dispatcher or MDD changes a unit status to the transport status, a list of pre-programmed (user defined) locations is provided as a selection.</t>
  </si>
  <si>
    <t>The system will record hospital diversion status.</t>
  </si>
  <si>
    <t>The system will warn the dispatcher if a unit advises that it is transporting to a hospital that is on diversion status.</t>
  </si>
  <si>
    <t>The system can generate a report of all hospital diversion activity for a specified time frame.</t>
  </si>
  <si>
    <t>The following unit control functions are available:</t>
  </si>
  <si>
    <t>Assign a unit for dispatch to an event using "drag-and-drop" from the list of available units</t>
  </si>
  <si>
    <t>Pre-empt a unit from an assigned event.</t>
  </si>
  <si>
    <t>Pre-empt a unit from an assigned event and reassign to another event.</t>
  </si>
  <si>
    <t>If a pre-empted unit is the only unit assigned to an event the original event is placed back into the pending queue.</t>
  </si>
  <si>
    <t>Place a unit on the scene of an event.</t>
  </si>
  <si>
    <t>Clear a single unit from the scene.</t>
  </si>
  <si>
    <t>Clear all units from the same event.</t>
  </si>
  <si>
    <t>Allow a unit to be available on the scene and available for recommendation to other events..</t>
  </si>
  <si>
    <t>Allow a unit to be unassigned and be unavailable for recommendation.</t>
  </si>
  <si>
    <t>Place a unit available on pager.</t>
  </si>
  <si>
    <t>Place a unit available with location on a mobile data device (MDD).</t>
  </si>
  <si>
    <t>Place the unit available in quarters.</t>
  </si>
  <si>
    <t>Place a unit available as a first responder only.</t>
  </si>
  <si>
    <t>Place a unit available for emergencies only.</t>
  </si>
  <si>
    <t>Denote that a unit is transporting from one location to another.</t>
  </si>
  <si>
    <t>Assign a unit(s) to backup or to assist another unit.</t>
  </si>
  <si>
    <t>Place a unit out-of-service when it is unavailable on an activity not defined as an event</t>
  </si>
  <si>
    <t>Log out-of-service different units with different out-of-service codes</t>
  </si>
  <si>
    <t>Transfer the control of a unit from one dispatch group to another dispatch group.</t>
  </si>
  <si>
    <t>Log units on and off the system as needed.</t>
  </si>
  <si>
    <t>Log groups of units on and off the system.</t>
  </si>
  <si>
    <t>Allow one unit to cover the assigned area of another unit.</t>
  </si>
  <si>
    <t>Allow one unit to cover for only specific capabilities of another unit.</t>
  </si>
  <si>
    <t>Allow one unit to cover for another unit.</t>
  </si>
  <si>
    <t>Allow two units to cover for one unit.</t>
  </si>
  <si>
    <t>Allow a unit to report an event to the dispatcher and assign itself to that event (unit-initiated event).</t>
  </si>
  <si>
    <t>Allow a unit to mark out on administrative type functions.</t>
  </si>
  <si>
    <t>Update or add information about a unit.</t>
  </si>
  <si>
    <t>Provide a visual alarm indicator when a unit’s status has not changed within a predefined time (unit contact). The dispatcher has the capability to reset this timer.</t>
  </si>
  <si>
    <t>Allow two units assigned to two separate events to have their assignments exchanged with one command.</t>
  </si>
  <si>
    <t>Allow a single command to clear all units from a call except those that are on-scene.</t>
  </si>
  <si>
    <t>Relocate available units from one geographic position or location (for example, station) to another.</t>
  </si>
  <si>
    <t>Relocated available units will be recommended for events based on their current location.</t>
  </si>
  <si>
    <t>Relocate moved units back to their station.</t>
  </si>
  <si>
    <t>Recommend units for a greater alarm level.</t>
  </si>
  <si>
    <t>Allow a disposition code to be added to an event.</t>
  </si>
  <si>
    <t>Support configurable status codes that allow the operator to change the unit status.</t>
  </si>
  <si>
    <t>The system supports the ability to track unit and unit times in which they were dispatched to the same event more than once (e.g. EMS unit dispatched and transported to the hospital then returned and transported a 2nd patient).</t>
  </si>
  <si>
    <t>The unit initiated event will automatically place the unit on-scene on entry.</t>
  </si>
  <si>
    <t>The unit initiated event is capable of tracking multiple stopped vehicles per event.</t>
  </si>
  <si>
    <t>The unit status is indicated on the associated map screen using the same color used on the unit status dialog.</t>
  </si>
  <si>
    <t>The map will display the unit number.</t>
  </si>
  <si>
    <t>The map display icon will indicate the type of unit.</t>
  </si>
  <si>
    <t>The operator has the ability to manually move unit/event symbols on the map display.</t>
  </si>
  <si>
    <t>When a unit’s status is changed to “arrived”, the unit symbol is automatically placed at the location of the event on the map screen, provided the event location was verified at creation.  The symbol remains there until moved or removed by another command.</t>
  </si>
  <si>
    <t>The system tracks the primary unit assigned to each event.</t>
  </si>
  <si>
    <t>The system allows the primary unit to be updated or changed.</t>
  </si>
  <si>
    <t>Units assigned to an event can be updated with a location other than the location of the event without affecting the event location.</t>
  </si>
  <si>
    <t>Unit location updates do not require location verification.</t>
  </si>
  <si>
    <t>When all units assigned to an active event have been pre-empted, the event will be place back in the pending queue.</t>
  </si>
  <si>
    <t>Units that have been pre-empted from an event may have the event from which it was pre-empted placed in the unit's pending queue, at the discretion of the dispatcher.</t>
  </si>
  <si>
    <t>Pre-empted events associated/attached to a unit's pending queue can be removed at the discretion of the dispatcher.</t>
  </si>
  <si>
    <t>The system allows comment information to be entered during unit status updates.  The comment information is logged to the unit log history and to the event record if the unit is assigned to an event.</t>
  </si>
  <si>
    <t>The system allows for changing multiple unit statuses at the same time.</t>
  </si>
  <si>
    <t>The system allows for the dispatching of multiple units at the same time.</t>
  </si>
  <si>
    <t>Units can be placed on duty from a preformatted screen form.</t>
  </si>
  <si>
    <t>Units can be scheduled to be placed on duty at a certain time of day on a certain day of the week.</t>
  </si>
  <si>
    <t>Units can be scheduled to be placed on duty at a certain time of day.</t>
  </si>
  <si>
    <t>Units can be scheduled to be logged off the system at a certain time of day.</t>
  </si>
  <si>
    <t>Units can be scheduled to be logged off the system at a certain time of day on a certain day of the week.</t>
  </si>
  <si>
    <t>Units can be placed on duty from the command line.</t>
  </si>
  <si>
    <t>When right clicking on a unit ID a drop down list of available status will be displayed and the unit status can be changed by selecting one of them.</t>
  </si>
  <si>
    <t>The minimum required data to log a unit on the system is the command and the entered unit number.</t>
  </si>
  <si>
    <t>The system supports "temporary units"  to be added to a deployment.</t>
  </si>
  <si>
    <t>The system supports "temporary units"  to be event initiated.</t>
  </si>
  <si>
    <t>The system supports "temporary units"  to be dispatched.</t>
  </si>
  <si>
    <t>The system supports "temporary units"  to be assigned unit status.</t>
  </si>
  <si>
    <t>Once the activity is completed, the temporary unit can be removed from the system.</t>
  </si>
  <si>
    <t>The system supports the entry of disposition codes at any time while the event is active.</t>
  </si>
  <si>
    <t>The system provides, at a minimum, the following data elements associated with a unit:</t>
  </si>
  <si>
    <t>Unit IDs can be up to 9  alpha-numeric characters</t>
  </si>
  <si>
    <t>Department</t>
  </si>
  <si>
    <t>Dispatch group</t>
  </si>
  <si>
    <t>Personnel assigned (from 1 to 10 personnel)</t>
  </si>
  <si>
    <t>Personnel type (e.g. driver, officer)</t>
  </si>
  <si>
    <t>Radio ID for Personnel Assigned (from 1 to 10 personnel)</t>
  </si>
  <si>
    <t>Officer responsible for report</t>
  </si>
  <si>
    <t>Multiple unit types</t>
  </si>
  <si>
    <t>Multiple unit capabilities</t>
  </si>
  <si>
    <t>Radio encoder tones/button number</t>
  </si>
  <si>
    <t>Radio Alias Field (In vehicle radio ID)</t>
  </si>
  <si>
    <t>Vehicle ID</t>
  </si>
  <si>
    <t>Multiple items of special equipment</t>
  </si>
  <si>
    <t xml:space="preserve">Ability to designate event location with a alias name via a hot key for the duration of the incident (e.g. Broad Run Command). </t>
  </si>
  <si>
    <t>System has the ability to assign a unit alias ID number (e.g. ability to use 6 character unit ID for NFIRS)</t>
  </si>
  <si>
    <t>The system allows multiple radio tones to be attached to a single unit.</t>
  </si>
  <si>
    <t>The system allows multiple radio tones to be attached to a station.</t>
  </si>
  <si>
    <t>The dispatcher is able to specify special attributes associated with a unit, such as skills of the personnel and equipment on-board.</t>
  </si>
  <si>
    <t>The system is able to recommend units based on the skills assigned to personnel staffing the unit.</t>
  </si>
  <si>
    <t>CAD Dispatch Date / Time Stamp</t>
  </si>
  <si>
    <t>The system automatically records a date/time stamp.</t>
  </si>
  <si>
    <t>The date/time stamp includes, at a minimum:</t>
  </si>
  <si>
    <t>system date of the activity</t>
  </si>
  <si>
    <t>system time of the activity</t>
  </si>
  <si>
    <t>user ID</t>
  </si>
  <si>
    <t>terminal ID</t>
  </si>
  <si>
    <t>The system will record a date/time stamp:</t>
  </si>
  <si>
    <t>the call taker indicated the event was ready for dispatch</t>
  </si>
  <si>
    <t>the call was shipped to pending</t>
  </si>
  <si>
    <t>the time units were recommended for the event</t>
  </si>
  <si>
    <t>the first time a dispatcher viewed or selected the call data.</t>
  </si>
  <si>
    <t>the time each unit acknowledges the event.</t>
  </si>
  <si>
    <t>the time each unit was dispatched to an event.</t>
  </si>
  <si>
    <t>the time each units radio encoder tones were sent</t>
  </si>
  <si>
    <t>the time the station alerting was sent</t>
  </si>
  <si>
    <t>the time each unit is enroute to an event.</t>
  </si>
  <si>
    <t>the time each unit arrives at the event.</t>
  </si>
  <si>
    <t>the crew is at the patient.</t>
  </si>
  <si>
    <t>the time each unit clears from the event.</t>
  </si>
  <si>
    <t>each status change or location change of each unit at an event.</t>
  </si>
  <si>
    <t>each change or addition made to an event.</t>
  </si>
  <si>
    <t>the time each unit begins transport.</t>
  </si>
  <si>
    <t>the time each unit arrives at the hospital.</t>
  </si>
  <si>
    <t>the time the event is declared "under control".</t>
  </si>
  <si>
    <t>the time any user defined status change is made</t>
  </si>
  <si>
    <t>any note or narrative added to an event.</t>
  </si>
  <si>
    <t>The system allows for the creation of user-defined milestone commands, which will record and timestamp the defined data string in an event.</t>
  </si>
  <si>
    <t>CAD Dispatch Status Monitors</t>
  </si>
  <si>
    <t>The system supports the monitoring of units and events at any authorized workstation.</t>
  </si>
  <si>
    <t>At a minimum, the unit status monitor will display the following:</t>
  </si>
  <si>
    <t>Unit Type</t>
  </si>
  <si>
    <t>Personnel assigned</t>
  </si>
  <si>
    <t>Special features indicator</t>
  </si>
  <si>
    <t>Incident type (if assigned)</t>
  </si>
  <si>
    <t>Unit status</t>
  </si>
  <si>
    <t>Time status</t>
  </si>
  <si>
    <t>Unit location</t>
  </si>
  <si>
    <t>MDD associated with unit ID</t>
  </si>
  <si>
    <t>Two man units</t>
  </si>
  <si>
    <t>The system provides, at a minimum, the following status monitor queues:</t>
  </si>
  <si>
    <t>Pending Event</t>
  </si>
  <si>
    <t>Held Event</t>
  </si>
  <si>
    <t>Active Event</t>
  </si>
  <si>
    <t>Available Units</t>
  </si>
  <si>
    <t>Active Units</t>
  </si>
  <si>
    <t>Special Status Units</t>
  </si>
  <si>
    <t>Out of Service Units</t>
  </si>
  <si>
    <t>All Units</t>
  </si>
  <si>
    <t>Status monitor capabilities organized by incident includes, at a minimum, the following:</t>
  </si>
  <si>
    <t>Sorting by priority</t>
  </si>
  <si>
    <t>Sorting by time received</t>
  </si>
  <si>
    <t>Sorting by districts</t>
  </si>
  <si>
    <t>Sorting by zone</t>
  </si>
  <si>
    <t>Sorting by municipality</t>
  </si>
  <si>
    <t>Sorting by event number</t>
  </si>
  <si>
    <t>Display of events with different colors for each priority.</t>
  </si>
  <si>
    <t>The colors representing each priority are definable by system administrator.</t>
  </si>
  <si>
    <t>Display of events with different symbols for each priority.</t>
  </si>
  <si>
    <t>The symbols representing each priority are definable by system administrator.</t>
  </si>
  <si>
    <t>Event symbology considers ADA needs.</t>
  </si>
  <si>
    <t>Status monitor capabilities organized by unit includes, at a minimum, the following:</t>
  </si>
  <si>
    <t>Sorting by unit ID</t>
  </si>
  <si>
    <t>Sorting by status</t>
  </si>
  <si>
    <t>Sorting by unit type</t>
  </si>
  <si>
    <t>Sorting by location</t>
  </si>
  <si>
    <t>Sorting by Station</t>
  </si>
  <si>
    <t>Display of units with a different color for each status.</t>
  </si>
  <si>
    <t>The colors representing each status are definable by an authorized user.</t>
  </si>
  <si>
    <t>Display of units with different symbols for each status.</t>
  </si>
  <si>
    <t>The symbols representing each status are definable by system administrator.</t>
  </si>
  <si>
    <t>Unit symbology can fulfill ADA requirements.</t>
  </si>
  <si>
    <t>The unit status monitor display is user-configurable.</t>
  </si>
  <si>
    <t>The following attributes can be configured by an authorized user:</t>
  </si>
  <si>
    <t>field order</t>
  </si>
  <si>
    <t>sort criteria</t>
  </si>
  <si>
    <t>color</t>
  </si>
  <si>
    <t>number of columns</t>
  </si>
  <si>
    <t>filtering of data</t>
  </si>
  <si>
    <t>The event monitor provides the following pending incident attributes:</t>
  </si>
  <si>
    <t>Event number</t>
  </si>
  <si>
    <t>Event type</t>
  </si>
  <si>
    <t>Time in status</t>
  </si>
  <si>
    <t>A user can select for action any event in a queue, regardless of the position of that event in the queue.</t>
  </si>
  <si>
    <t>Event recall may be accomplished by using the command line.</t>
  </si>
  <si>
    <t>Event recall may be accomplished by using a preformatted screen.</t>
  </si>
  <si>
    <t>Selection of an event may be accomplished by referencing the event number.</t>
  </si>
  <si>
    <t>An event to be displayed or updated may be accessed by entering the fewest number of significant digits in the event number.</t>
  </si>
  <si>
    <t>An event to be displayed or updated can be accessed by entering the Unit ID of any unit assigned to the event.</t>
  </si>
  <si>
    <t>Event data may be displayed by specifying criteria about the event, when the event number is unknown (e.g., date/time, type, reporting area, case number, commonplace name, location).</t>
  </si>
  <si>
    <t>The display of an event can display the entire chronological history of an event, showing an audit trail of all entries with date/time stamps generated.</t>
  </si>
  <si>
    <t>When an event is updated, an indication is made in each status queue displaying the event that an update has been performed.</t>
  </si>
  <si>
    <t>Events displayed on the status monitor are directly related to the configuration of the associated workstation.  For example, a workstation configured to dispatch Fire events will display only Fire events; a workstation configured to dispatch a geographic area, will display only those events of that geographic area.</t>
  </si>
  <si>
    <t>An authorized user may view all active events regardless of the workstation configuration.</t>
  </si>
  <si>
    <t>Each event type supports the assignment of timers, at a minimum, based on the following criteria:</t>
  </si>
  <si>
    <t>Entry to View/Selection</t>
  </si>
  <si>
    <t>Entry to Dispatch</t>
  </si>
  <si>
    <t>Dispatch to Acknowledge</t>
  </si>
  <si>
    <t>Dispatch to Enroute</t>
  </si>
  <si>
    <t>Enroute to Arrival</t>
  </si>
  <si>
    <t>Dispatch to Arrival</t>
  </si>
  <si>
    <t>Arrival to First  status changes</t>
  </si>
  <si>
    <t>Arrival to Clear</t>
  </si>
  <si>
    <t>Check unit status time exceeded (optionally clear timer or extend)</t>
  </si>
  <si>
    <t>Check unit status time exceeded based on event type</t>
  </si>
  <si>
    <t>User-defined timers</t>
  </si>
  <si>
    <t>Stacked-event timer</t>
  </si>
  <si>
    <t>Time in pending queue</t>
  </si>
  <si>
    <t>Timers can be pre-defined by an authorized user.</t>
  </si>
  <si>
    <t>Timers can be set as needed.</t>
  </si>
  <si>
    <t>Expiration of any timer results in an audible notification to the controlling dispatcher.</t>
  </si>
  <si>
    <t>Expiration of any timer results in a visual notification to the controlling dispatcher.</t>
  </si>
  <si>
    <t>The visible and audible notifications are user configurable.</t>
  </si>
  <si>
    <t>Once a timer is exceeded and notification initiated, the system allows the user to clear the timer, ending the notification alert for that specific timer.</t>
  </si>
  <si>
    <t>Once a timer is exceeded and notification initiated, the system allows the user to extend the timer for a user definable time period, temporarily ending the notification alert.  The system will reset the timer to 0 and restart the count.</t>
  </si>
  <si>
    <t>The system supports the specification of timers based on activity code/call type.</t>
  </si>
  <si>
    <t>An authorized user is able to enter an override time for any unit status change.</t>
  </si>
  <si>
    <t>Override time entered for a unit status change is clearly indicated as such in the event record.</t>
  </si>
  <si>
    <t>Override times rather than actual time entered are used in the generation of response time averages and reports.</t>
  </si>
  <si>
    <t>If TCO does not reset a timer within a system administrator defined time period, the non-reset is recorded in the audit log.</t>
  </si>
  <si>
    <t>CAD Dispatch Recommendations</t>
  </si>
  <si>
    <t>The system supports unit-based recommendation.</t>
  </si>
  <si>
    <t>The system has the ability to recommend a minimum of 50 units on a single alarm level.</t>
  </si>
  <si>
    <t>The system supports station-based recommendation.</t>
  </si>
  <si>
    <t>The system supports both unit and station-based recommendation as defined by the user.</t>
  </si>
  <si>
    <t>The system supports the unit types recommended to vary by call type.</t>
  </si>
  <si>
    <t>The system supports the unit types recommended to vary by type of structure, e.g., high rise, commercial, residential, jail.</t>
  </si>
  <si>
    <t>The system allows a valid nature code to automatically send both a first and second alarm.</t>
  </si>
  <si>
    <t>The system can automatically alter recommendation criteria based on time of day.</t>
  </si>
  <si>
    <t>The system can automatically alter recommendation criteria based on day of week.</t>
  </si>
  <si>
    <t>The system can be configured so that authorized users can change response plans used for unit recommendations based on user defined conditions (center placed in storm mode)</t>
  </si>
  <si>
    <t>The system has the ability to recognize when units applied to a call fulfill upgrade alarm requirements (e.g., 2nd alarm, 3rd alarm) and notate on call that unit total equates to that alarm level, without actually changing current alarm level.</t>
  </si>
  <si>
    <t>The user may manually alter recommendation criteria based on pre-defined criteria, e.g., parades or other special events.</t>
  </si>
  <si>
    <t>The system logs the recommendation displayed for the dispatcher to the event’s history.</t>
  </si>
  <si>
    <t>The system is capable of providing location-specific recommendations for all event types.</t>
  </si>
  <si>
    <t>The system can recommend units with particular characteristics to fill specific event type requirements.</t>
  </si>
  <si>
    <t>When processing an event with a non-verified address, the system will require a zone / district / fire box / district / beat in order to recommend units.</t>
  </si>
  <si>
    <t>The system displays the run card for the active event.</t>
  </si>
  <si>
    <t>The dispatcher can select units for dispatch from the displayed run card using drag-and-drop to the active event.</t>
  </si>
  <si>
    <t>The system allows the operator to dispatch the total recommendation.</t>
  </si>
  <si>
    <t>The system allows the operator to dispatch only selected units from the total recommendation.</t>
  </si>
  <si>
    <t>The system can handle unit recommendation for locations with complex jurisdictional boundaries, i.e. an intersection where multiple jurisdictions share responsibility.</t>
  </si>
  <si>
    <t>A dispatcher may override unit recommendations and assign any appropriate unit to an event.</t>
  </si>
  <si>
    <t>When GPS/AVL is in use, the system can provide Automatic Vehicle Recommendation and Routing (AVRR) based on the units actual location.</t>
  </si>
  <si>
    <t>If AVRR is not available the unit recommendations are based on runcards.</t>
  </si>
  <si>
    <t>The AVRR has the ability to display the fastest route.</t>
  </si>
  <si>
    <t>The AVRR has the ability to consider closed streets when displaying fastest route.</t>
  </si>
  <si>
    <t>The AVRR has the ability to display the travel time estimate.</t>
  </si>
  <si>
    <t>The AVRR has the ability to route to an address on a closed street.</t>
  </si>
  <si>
    <t>The AVRR has the ability to route to a structure access point layer versus the structure point layer used for address verification.</t>
  </si>
  <si>
    <t>The system allows the user to over-ride the AVRR recommendations and recommend units based on the runcards.</t>
  </si>
  <si>
    <t>The dispatcher will be notified when units that are closer to a recently  dispatched event become available post dispatch.</t>
  </si>
  <si>
    <t>If the dispatch recommendation from the system is acceptable, the units can be dispatched with a single keystroke.</t>
  </si>
  <si>
    <t>The system provides a method of recommending units based on one or more of the following criteria:</t>
  </si>
  <si>
    <t>Event Type to determine unit types required</t>
  </si>
  <si>
    <t>Event location to determine jurisdiction</t>
  </si>
  <si>
    <t>Event location to determine recommendation order</t>
  </si>
  <si>
    <t>Event location to determine special response requirement</t>
  </si>
  <si>
    <t>Unit availability</t>
  </si>
  <si>
    <t>Special skills required (e.g. Spanish speaking individual, certified paramedic, etc.) for personnel assigned to the unit.</t>
  </si>
  <si>
    <t>Special equipment associated with the unit.</t>
  </si>
  <si>
    <t>Pre-planned response assignments (run cards)</t>
  </si>
  <si>
    <t>Closest units to an event using actual travel time</t>
  </si>
  <si>
    <t>Defined response zones</t>
  </si>
  <si>
    <t>Defined station order responses</t>
  </si>
  <si>
    <t>Defined responses, including variations by time of day.</t>
  </si>
  <si>
    <t>Equipment types available.</t>
  </si>
  <si>
    <t>Specific units.</t>
  </si>
  <si>
    <t>Specific unit order based on event type.</t>
  </si>
  <si>
    <t>Specific premise related requirements</t>
  </si>
  <si>
    <t>A display of pre-planned response procedures are provided based on the event type.</t>
  </si>
  <si>
    <t>The system displays additional unit responses beyond the initial response, at any time during the life of an active event.</t>
  </si>
  <si>
    <t>The system will recommend units to be dispatched for selected events based on the following information:</t>
  </si>
  <si>
    <t>Location of event</t>
  </si>
  <si>
    <t>Status of unit</t>
  </si>
  <si>
    <t>Event priority</t>
  </si>
  <si>
    <t>Agency type</t>
  </si>
  <si>
    <t>Unit capabilities</t>
  </si>
  <si>
    <t>Response list</t>
  </si>
  <si>
    <t>The system includes the following functionality in making unit recommendations for an event:</t>
  </si>
  <si>
    <t>Account for units already assigned to an event.</t>
  </si>
  <si>
    <t>Allow for skipping of alarm levels when recommending units.</t>
  </si>
  <si>
    <t>Provide a means for dispatchers to view ahead to a greater alarm level to see the balance of units that would be needed for that alarm level.</t>
  </si>
  <si>
    <t>Ability to define unit classifications that call for specific unit IDs or station IDs.</t>
  </si>
  <si>
    <t>Add a comment field specific to each response list</t>
  </si>
  <si>
    <t>The system is able to increment the alarm level of an event and recommend the units to respond to the greater alarm.</t>
  </si>
  <si>
    <t>The system provides the ability to switch deployment plans at any time.  The response pattern will be appropriately realigned.</t>
  </si>
  <si>
    <t>Unavailable units are identifiable to the operator.</t>
  </si>
  <si>
    <t>A predefined group of units (such as a task force) may be dispatched as a single entity.</t>
  </si>
  <si>
    <t>An assigned unit may be pre-empted and dispatched to another event.</t>
  </si>
  <si>
    <t>If the unit is the only unit assigned to the event from which it is being removed, the CAD system will return the event to the dispatcher’s pending queue.</t>
  </si>
  <si>
    <t>An event may be “held” for a unit dispatched on another event.</t>
  </si>
  <si>
    <t>The system allows a unit not dispatched to an event to be assigned to the event with an arrival status.</t>
  </si>
  <si>
    <t>The system allows units to be logged on and off during a shift.</t>
  </si>
  <si>
    <t>Units may be assigned to areas of responsibility.</t>
  </si>
  <si>
    <t>Unit area assignments may be changed during a shift.</t>
  </si>
  <si>
    <t>There is no limit to the number of units that can be assigned to an event.</t>
  </si>
  <si>
    <t>The system supports the use of user-defined audible alerts based on event type.</t>
  </si>
  <si>
    <t>The system provides for the marking of an off-duty unit assigned to an event for log-off while on an event.  When the unit clears the event, it should automatically be logged off.</t>
  </si>
  <si>
    <t>The system may designate a primary unit for an event.</t>
  </si>
  <si>
    <t>The dispatcher may assign the event’s primary unit.</t>
  </si>
  <si>
    <t>The dispatcher may change the event’s primary unit.</t>
  </si>
  <si>
    <t>The dispatcher may select a primary member within the unit.</t>
  </si>
  <si>
    <t>The dispatcher may assign or change the event’s primary member assignments.</t>
  </si>
  <si>
    <t>An authorized user may change the primary unit for a closed event.</t>
  </si>
  <si>
    <t>Any authorized user is capable of displaying and/or updating unit data for those units not under the operator’s direct control, so that an operator may query information about the units.</t>
  </si>
  <si>
    <t>A message will be displayed at the responsible dispatcher's workstation(s) when a unit's information is changed by an operator that does not have direct control of the unit.</t>
  </si>
  <si>
    <t>The system allows up to 15 user-defined apparatus capabilities.</t>
  </si>
  <si>
    <t>The system allows unit type resources for recommendation to be a minimum of 100 units deep.</t>
  </si>
  <si>
    <t>The system allows for recommendations based on a certain number of specific unit types (10 Engines)</t>
  </si>
  <si>
    <t>The system will search for the specific number of recommended unit types until the assignment is filled.</t>
  </si>
  <si>
    <t>The system allow user defined criteria to recommend multiple units to replace a single unit that is not available (e.g. recommend 1st responder if medic is 5 miles away)</t>
  </si>
  <si>
    <t>The system supports special definitions for Fire vehicles, such as “Unmanned” and “Spilt Crew”.</t>
  </si>
  <si>
    <t>The system supports a single crew assigned to man two pieces of equipment.</t>
  </si>
  <si>
    <t>Upon dispatch of a unit that has single crew assigned to man two pieces of equipment the dispatched unit is placed on the event and the second unit is automatically placed out of service.</t>
  </si>
  <si>
    <t>The system supports the capability to place a unit out of service.</t>
  </si>
  <si>
    <t>The system can handle recommendations for first responder units.</t>
  </si>
  <si>
    <t>The system can handle mutual aid responses.</t>
  </si>
  <si>
    <t>The system recommends operational radio channels based on the capabilities of the units recommended on the call.</t>
  </si>
  <si>
    <t>The system can handle requests for special equipment capabilities.</t>
  </si>
  <si>
    <t>The system provides the capability to record the response of a resource.</t>
  </si>
  <si>
    <t>The system provides a command to record in the database the date and time when resources advise that a Fire event has reached the “under control” status.</t>
  </si>
  <si>
    <t>The system can be configured with user defined commands to record in the database the date and time when resources advise that an event has reached a user defined status.</t>
  </si>
  <si>
    <t>On an open event, a copy of the event report can be delivered to an agency or unit via:</t>
  </si>
  <si>
    <t>FAX</t>
  </si>
  <si>
    <t>Web Browser</t>
  </si>
  <si>
    <t>RMS interface</t>
  </si>
  <si>
    <t>Text paging</t>
  </si>
  <si>
    <t>E-mail</t>
  </si>
  <si>
    <t>CAD Dispatch Closed Event</t>
  </si>
  <si>
    <t>On event closure, a copy of the incident report can be delivered to the unit's home station automatically via:</t>
  </si>
  <si>
    <t>The system can be configured to require a disposition code before an event can be closed based on the event type.</t>
  </si>
  <si>
    <t>An event can be closed without a unit having been dispatched.</t>
  </si>
  <si>
    <t>Any event closed without being dispatched has a 'non-dispatched' disposition code associated with it.</t>
  </si>
  <si>
    <t>The system allows closed events to be reopened.</t>
  </si>
  <si>
    <t>Once an event is reopened, the event can have units assigned and placed on the active call list.</t>
  </si>
  <si>
    <t>The system allows comments to be added to closed events, without reopening the event.</t>
  </si>
  <si>
    <t>CAD Dispatch Covers / Move-ups</t>
  </si>
  <si>
    <t>The system will recommend covers.</t>
  </si>
  <si>
    <t>Fire units put into a covering status are recommended from the station for which they are covering.</t>
  </si>
  <si>
    <t>The system will recommend move-ups.</t>
  </si>
  <si>
    <t>The system can interface to a third party move-up recommendation software (e.g. Deccan LiveMUM)</t>
  </si>
  <si>
    <t>Fire units put into a move-up status are recommended from the station to which they have been moved.</t>
  </si>
  <si>
    <t>The system provides the ability for dispatchers to drag and drop units from one station to another station to provide coverage.</t>
  </si>
  <si>
    <t>Units that are moved-up to compensate for coverage gaps based on a particular event/call can be automatically returned to their home station upon clearing of the event/call that required the move-up, or manually returned, at the discretion of an authorized user.</t>
  </si>
  <si>
    <t>The system provides for individual dispatcher discretion to allow override of move-up recommendations.</t>
  </si>
  <si>
    <t>The system provides audio and/or visual alert that units involved in a move-up recommendation have returned to service, affecting the potential move up requirement.</t>
  </si>
  <si>
    <t>A command is available to return moved-up or cover units to original/primary station.</t>
  </si>
  <si>
    <t>CAD Dispatch Rip and Run</t>
  </si>
  <si>
    <t>The system provides the ability to print to rip and run printers remotely connected to the network.</t>
  </si>
  <si>
    <t>CAD Dispatch Fire Hydrants</t>
  </si>
  <si>
    <t>Information related to hydrants in a given area related to a call/incident is accessible from the event record.</t>
  </si>
  <si>
    <t>Information related to hydrants will include source and type (dry, pressurized, tank, etc.) is accessible from the event record.</t>
  </si>
  <si>
    <t>Information on hydrants include whether it is in service or out of service based on status in the RMS hydrant module.</t>
  </si>
  <si>
    <t>A point layer on the CAD map with hydrant information is available and hyperlink (or via similar method) to the information record in the RMS system.</t>
  </si>
  <si>
    <t>Based on an events verified address the primary, secondary and tertiary hydrant locations are displayed in the event window for the dispatcher (based on distance)</t>
  </si>
  <si>
    <t>CAD Data Maintenance</t>
  </si>
  <si>
    <t>At a minimum, the following unit status codes associated with event activities is supported in all systems:</t>
  </si>
  <si>
    <t>Available:</t>
  </si>
  <si>
    <t>Available on scene</t>
  </si>
  <si>
    <t>Available on radio</t>
  </si>
  <si>
    <t>Available by pager</t>
  </si>
  <si>
    <t>Available at hospital</t>
  </si>
  <si>
    <t>Available on break</t>
  </si>
  <si>
    <t>Available on unit transfer/standby</t>
  </si>
  <si>
    <t>Cleared available</t>
  </si>
  <si>
    <t>Available - Limited Manpower (available for first responder calls only)</t>
  </si>
  <si>
    <t>Unavailable:</t>
  </si>
  <si>
    <t>Dispatched - not enroute</t>
  </si>
  <si>
    <t>Enroute</t>
  </si>
  <si>
    <t>On scene</t>
  </si>
  <si>
    <t>In area</t>
  </si>
  <si>
    <t>Staging</t>
  </si>
  <si>
    <t>Acknowledged</t>
  </si>
  <si>
    <t>Transporting</t>
  </si>
  <si>
    <t>Transport complete</t>
  </si>
  <si>
    <t>Enroute to Station/HQ</t>
  </si>
  <si>
    <t>On scene at Station/HQ</t>
  </si>
  <si>
    <t>Enroute to Landing Zone</t>
  </si>
  <si>
    <t>Arrived at Landing Zone</t>
  </si>
  <si>
    <t>Enroute to hospital</t>
  </si>
  <si>
    <t>On scene at hospital</t>
  </si>
  <si>
    <t>Clearing hospital</t>
  </si>
  <si>
    <t>In service</t>
  </si>
  <si>
    <t>Changed location enroute</t>
  </si>
  <si>
    <t>Changed location on scene</t>
  </si>
  <si>
    <t>Cleared Unavailable</t>
  </si>
  <si>
    <t>Unavailable on break</t>
  </si>
  <si>
    <t>Not available for call</t>
  </si>
  <si>
    <t>No response</t>
  </si>
  <si>
    <t>Non-emergency transport</t>
  </si>
  <si>
    <t>Out of Service</t>
  </si>
  <si>
    <t>Off duty</t>
  </si>
  <si>
    <t>The tracking of status changes (i.e. user and timestamp) clearly indicates if the change was made by a CAD operator or a MDD user/device.</t>
  </si>
  <si>
    <t>Event type modifiers are user definable.</t>
  </si>
  <si>
    <t>Event type modifiers are user configurable.</t>
  </si>
  <si>
    <t>Event type modifiers are user maintainable.</t>
  </si>
  <si>
    <t>The system supports the use of command aliases.</t>
  </si>
  <si>
    <t>The system supports an unlimited number of user defined disposition codes.</t>
  </si>
  <si>
    <t>The system supports user maintenance of disposition codes.</t>
  </si>
  <si>
    <t>The system allows an authorized user to define unit status codes.</t>
  </si>
  <si>
    <t>CAD Reporting</t>
  </si>
  <si>
    <t>The report-writing package is capable of referencing and including data in reports across all disciplines.</t>
  </si>
  <si>
    <t>The dispatch and enroute times for a unit that gives an arrival status on an event to which it has not been dispatched will not be used in generating response time averages.</t>
  </si>
  <si>
    <t>The system provides, at a minimum, the following 'canned' Incident reports:</t>
  </si>
  <si>
    <t>Incident report.</t>
  </si>
  <si>
    <t>The incident report will, at a minimum, include the following fields:</t>
  </si>
  <si>
    <t>Related incident numbers</t>
  </si>
  <si>
    <t xml:space="preserve">Dates and times of event status </t>
  </si>
  <si>
    <t>Dates and times of unit status</t>
  </si>
  <si>
    <t>Location information</t>
  </si>
  <si>
    <t>Reporting party information</t>
  </si>
  <si>
    <t>Comments</t>
  </si>
  <si>
    <t>Operator IDs associated with status updates</t>
  </si>
  <si>
    <t>Workstation IDs associated with status updates</t>
  </si>
  <si>
    <t>Incident count by day by hour of day:</t>
  </si>
  <si>
    <t>By Unit</t>
  </si>
  <si>
    <t>By Agency</t>
  </si>
  <si>
    <t>By Municipality</t>
  </si>
  <si>
    <t>By Fire Management Zone</t>
  </si>
  <si>
    <t>By Running Order (e.g. Box Number, Runcard Number, etc.)</t>
  </si>
  <si>
    <t>By Board of Supervisors District</t>
  </si>
  <si>
    <t>By Subdivision Name</t>
  </si>
  <si>
    <t>By Station Territory</t>
  </si>
  <si>
    <t>By Battalion Chief Territory</t>
  </si>
  <si>
    <t>By Location</t>
  </si>
  <si>
    <t>By Discipline</t>
  </si>
  <si>
    <t>By Initial Event Type</t>
  </si>
  <si>
    <t>By Call Source</t>
  </si>
  <si>
    <t>By Final Event Type</t>
  </si>
  <si>
    <t>Summarized by hourly period, over a user defined time frame</t>
  </si>
  <si>
    <t>Event Time report.</t>
  </si>
  <si>
    <t>The event time report will list the value between any two of the following times:</t>
  </si>
  <si>
    <t>9-1-1 call received</t>
  </si>
  <si>
    <t>9-1-1 call answered</t>
  </si>
  <si>
    <t>Event entered in CAD</t>
  </si>
  <si>
    <t>First unit dispatched</t>
  </si>
  <si>
    <t>First unit responding</t>
  </si>
  <si>
    <t>First unit on scene</t>
  </si>
  <si>
    <t>First unit cleared</t>
  </si>
  <si>
    <t>Last unit cleared</t>
  </si>
  <si>
    <t>Event closed</t>
  </si>
  <si>
    <t>Call Statistical Analysis capabilities/reporting include:</t>
  </si>
  <si>
    <t>Annual number of priority 1 (P1) calls for service (CFS) by primary unit (PU).</t>
  </si>
  <si>
    <t>Must exclude incidents where dispatch time = arrive time.</t>
  </si>
  <si>
    <t>Must exclude incidents where dispatch time = enroute time.</t>
  </si>
  <si>
    <t>Must be able to sort by station/sector value or generate report for any one sector or any combination of sectors</t>
  </si>
  <si>
    <t>Must be able to exclude calls based on specific clearance codes/disposition codes, up to five codes.</t>
  </si>
  <si>
    <t>Average service time per P1 CFS.</t>
  </si>
  <si>
    <t>Must use a calculation for time from dispatch time to available time on P1 calls.</t>
  </si>
  <si>
    <t>Must be able to sort by station/sector value or generate report for any one sector or any combination of sectors.</t>
  </si>
  <si>
    <t>Annual number of priority 2 (P2) CFS by PU.</t>
  </si>
  <si>
    <t>Average service time per P2 CFS.</t>
  </si>
  <si>
    <t>Annual number of priority 3 (P3) CFS by PU.</t>
  </si>
  <si>
    <t>Average service time per P3 CFS.</t>
  </si>
  <si>
    <t>Annual number of back-up responses to P1, P2, P3 CFS.</t>
  </si>
  <si>
    <t>Must calculate time for any unit assigned to a call that is not designated as “primary”.</t>
  </si>
  <si>
    <t>Average service time per back-up P1, P2, P3 CFS.</t>
  </si>
  <si>
    <t>Must calculate for any/all units assigned to a call that is not designated as “primary”.</t>
  </si>
  <si>
    <t>Must use a calculation for time from dispatch time to available time on P1, P2, and P3 calls.</t>
  </si>
  <si>
    <t>Self-initiated CFS per hour (in minutes) per officer.</t>
  </si>
  <si>
    <t>Provide a report that outlines how much time (on average) any officer spends on calls  classified as self-initiated (must have a value that available that specifies this value).</t>
  </si>
  <si>
    <t>Must also calculate time in service (from on-shift to off-shift) to get an accurate projection.</t>
  </si>
  <si>
    <t>Administrative time per hour (in minutes) per officer.</t>
  </si>
  <si>
    <t>Must be able to specify those statuses that are classified as admin, so report must allow for time calculations based on those statuses (multiple input fields for specific statuses).</t>
  </si>
  <si>
    <t>Percentage of time patrol units are staffed with two officers.</t>
  </si>
  <si>
    <t>Needs to filter out units that have two officers assigned.</t>
  </si>
  <si>
    <t>Will need to calculate their in-service time (based on time from on-shift to off-shift).</t>
  </si>
  <si>
    <t>Percentage of Field Supervisor on-duty time spent as primary responder</t>
  </si>
  <si>
    <t>Needs to filter out units that are designated as “Supervisor” units.</t>
  </si>
  <si>
    <t>Needs to calculate those units’ in-service time (based on time from on-shift to off-shift)</t>
  </si>
  <si>
    <t>Needs to then filter out time spent on a CFS where that unit is listed as the primary responding unit.</t>
  </si>
  <si>
    <t>Needs to then generate a comparison of time spent as the primary responding unit compared to the rest of on-shift time not spent as the primary unit on any CFS.</t>
  </si>
  <si>
    <t>Non-verified address incident listing.</t>
  </si>
  <si>
    <t>The non-verified address incident listing can be defined within a user specified time range.</t>
  </si>
  <si>
    <t>The non-verified address incident listing will, at a minimum, include the following fields:</t>
  </si>
  <si>
    <t>Date and time</t>
  </si>
  <si>
    <t>Address (location of call, including intersection locations)</t>
  </si>
  <si>
    <t>Operator ID</t>
  </si>
  <si>
    <t>Workstation ID</t>
  </si>
  <si>
    <t>The system provides, at a minimum, the following 'canned' unit reports:</t>
  </si>
  <si>
    <t>Unit report.</t>
  </si>
  <si>
    <t>The unit report will, at a minimum, includes the following fields:</t>
  </si>
  <si>
    <t>Dates and times unit status changes</t>
  </si>
  <si>
    <t>Workstation IDs (or MDD ID) associated with status updates</t>
  </si>
  <si>
    <t>Response time report.</t>
  </si>
  <si>
    <t>The response time report lists values between any two of the following times:</t>
  </si>
  <si>
    <t>Dispatched</t>
  </si>
  <si>
    <t>Responding</t>
  </si>
  <si>
    <t>Transport initiated</t>
  </si>
  <si>
    <t>Transport completed</t>
  </si>
  <si>
    <t>At hospital</t>
  </si>
  <si>
    <t>Clear hospital</t>
  </si>
  <si>
    <t>In quarters</t>
  </si>
  <si>
    <t>Available</t>
  </si>
  <si>
    <t>Clear</t>
  </si>
  <si>
    <t>At a minimum, the system supports the following online queries:</t>
  </si>
  <si>
    <t>Event History by event number.</t>
  </si>
  <si>
    <t>Event History by vehicle involved.</t>
  </si>
  <si>
    <t>Event History by telephone number.</t>
  </si>
  <si>
    <t>Event History by name.</t>
  </si>
  <si>
    <t>Event History by address.</t>
  </si>
  <si>
    <t>Event Summary by event number range.</t>
  </si>
  <si>
    <t>Event Summary by date and time range.</t>
  </si>
  <si>
    <t>Event Summary by unit id.</t>
  </si>
  <si>
    <t>Event Summary by user id.</t>
  </si>
  <si>
    <t>Event Summary by personnel id.</t>
  </si>
  <si>
    <t>Event Summary by event type for the current day or shift.  This query includes in its results any events which match the queried event type as either the initial or final event type.</t>
  </si>
  <si>
    <t>Event Summary by priority.</t>
  </si>
  <si>
    <t>Event Summary by verified address.</t>
  </si>
  <si>
    <t>Event Summary by district/zone/beat/box or other pre-defined, finite geographic area.</t>
  </si>
  <si>
    <t>Unit History by event number.</t>
  </si>
  <si>
    <t>Unit Summary by event number range.</t>
  </si>
  <si>
    <t>Unit Summary by date and time range.</t>
  </si>
  <si>
    <t>Unit Summary by user id.</t>
  </si>
  <si>
    <t>Unit Summary by district/zone/beat/box or other pre-defined, finite geographic area.</t>
  </si>
  <si>
    <t>Ability to run queries/reports is controlled by an authorized user, allowing specified users or groups of users to run, all, some or none of the queries available.</t>
  </si>
  <si>
    <t>Events with non-verified address</t>
  </si>
  <si>
    <t>The system provides, at a minimum, the following 'canned' TCO reports:</t>
  </si>
  <si>
    <t>TCO Activity Report</t>
  </si>
  <si>
    <t>By CAD event number</t>
  </si>
  <si>
    <t>By TCO ID</t>
  </si>
  <si>
    <t>By terminal</t>
  </si>
  <si>
    <t>By user defined time parameter</t>
  </si>
  <si>
    <t>Listing of the TCO activity report includes, at a minimum, the following fields:</t>
  </si>
  <si>
    <t>TCO ID</t>
  </si>
  <si>
    <t>Terminal</t>
  </si>
  <si>
    <t>Call received to call entered time</t>
  </si>
  <si>
    <t>Call entered to call sent to dispatcher time</t>
  </si>
  <si>
    <t>TCO Keystroke Report</t>
  </si>
  <si>
    <t>Description of Capability
CAD Geographic Information System</t>
  </si>
  <si>
    <t>CAD GIS</t>
  </si>
  <si>
    <t>CAD GIS Security</t>
  </si>
  <si>
    <t>Authority to update GIS data is defined by user and workstation.</t>
  </si>
  <si>
    <t>CAD GIS Basic Capabilities</t>
  </si>
  <si>
    <t>GIS is fully integrated with CAD.</t>
  </si>
  <si>
    <t>The system integrates with the Agency's ESRI GIS system.</t>
  </si>
  <si>
    <t>The system synchronizes the maps automatically at the workstation level during the log-on process.</t>
  </si>
  <si>
    <t>The system utilizes an ESRI platform for map generation.</t>
  </si>
  <si>
    <t>The system supports authorized user definable map symbology.</t>
  </si>
  <si>
    <t xml:space="preserve">An authorized user has the ability to establish standard symbology to be displayed throughout the system.  </t>
  </si>
  <si>
    <t>The system allows use of industry standard and scalable symbol sets.</t>
  </si>
  <si>
    <t>The system utilizes the North American Datum of 1983 (NAD83-HARN).</t>
  </si>
  <si>
    <t>The system supports the use of ESRI file formats.</t>
  </si>
  <si>
    <t>The system supports positioning of the map centered on the X/Y coordinate, e.g., longitude/latitude.</t>
  </si>
  <si>
    <t>Any active workstation may print to any printer available on the network.</t>
  </si>
  <si>
    <t>The system provides a method for the linking of files to map structures.</t>
  </si>
  <si>
    <t>The system is capable of geocoding by datasets other than centerline, e.g., by address point.</t>
  </si>
  <si>
    <t>The vendor will supply a list of required GIS layers and attribute fields for every GIS layer that is needed for their CAD system.</t>
  </si>
  <si>
    <t>The vendor will provide field definitions for all required attribute fields.</t>
  </si>
  <si>
    <t>The vendor will evaluate the Customer's current GIS data and identify and provide a written report for all areas in which the data is deficient to support their system.</t>
  </si>
  <si>
    <t>The system will have the ability to geo-code to address points or address access points in addition to street centerlines.</t>
  </si>
  <si>
    <t>The system will allow validation of intersections of streets and hydrology centerlines (e.g. Main Street/Goose Creek).</t>
  </si>
  <si>
    <t>The system will allow validation of intersections of streets and trail centerlines (e.g. Main Street/Potomac River Trail).</t>
  </si>
  <si>
    <t>Positioning of the map can be determined by the following methods:</t>
  </si>
  <si>
    <t>Location data from the E9-1-1 system during event creation.</t>
  </si>
  <si>
    <t>Location data from Wireless Phase II information during event creation.</t>
  </si>
  <si>
    <t>Validated address entered from command line.</t>
  </si>
  <si>
    <t>Civic addresses provided via PIDF-LO (NG9-1-1).</t>
  </si>
  <si>
    <t>Specification of a logged in unit from command line</t>
  </si>
  <si>
    <t>Event location displayed when selected for dispatch</t>
  </si>
  <si>
    <t>Mouse click on the map</t>
  </si>
  <si>
    <t>USNG (U.S. National Grid) up to 8 characters</t>
  </si>
  <si>
    <t>ADC Map Grid Number</t>
  </si>
  <si>
    <t>CAD GIS Operational Requirements</t>
  </si>
  <si>
    <t>Any Federal and/or State mandate to move mapping processes to require recognition of and location determination utilizing United States National Grid standards, the software/installation/effort required to meet such a mandate will be provided to the Agency at no cost to them.</t>
  </si>
  <si>
    <t>Address or location information includes the ability to identify  and display apartments, suites, etc.</t>
  </si>
  <si>
    <t>The ability to provide USNG information from map coordinates to CAD users and mobile data users up to 8 characters.</t>
  </si>
  <si>
    <t>The system provides a method for displaying complex name (e.g. Mobile Home Park) as a part of a validated address.</t>
  </si>
  <si>
    <t>The mapping subsystem operates as both a stand-alone application and as an integral part of the proposed system.</t>
  </si>
  <si>
    <t>The system supports at a minimum 8 zoom levels between the display of individual parcel data and jurisdiction-wide data.</t>
  </si>
  <si>
    <t>The system supports zoom in via single function key.</t>
  </si>
  <si>
    <t>The system supports zoom out via single function key.</t>
  </si>
  <si>
    <t>The system supports panning in all four cardinal directions using keyboard arrow keys.</t>
  </si>
  <si>
    <t>At a mapping display workstation, the system accepts a location via keyboard input for display on the map.</t>
  </si>
  <si>
    <t>At a mapping display workstation, the system accepts a location in the form of X / Y Coordinate via keyboard input for display on the map.</t>
  </si>
  <si>
    <t>When an MDD with AVL installed enters an event, address is verified from X / Y Coordinate.  This capability can be toggled off/on by an authorized user.</t>
  </si>
  <si>
    <t>The system supports at a minimum 64 user-defined or user-maintained layers.</t>
  </si>
  <si>
    <t>The system supports at a minimum 16 active layers per workstation.</t>
  </si>
  <si>
    <t>The system supports a digital orthophotographic layer.</t>
  </si>
  <si>
    <t>The system supports seamless integration with current release of Pictometry Visual Intelligence layer and tools.</t>
  </si>
  <si>
    <t>The system supports seamless integration with web hosted Pictometry Visual Intelligence layer and tools.</t>
  </si>
  <si>
    <t>The system supports a 'point' layer.</t>
  </si>
  <si>
    <t>The system supports a 'line' layer.</t>
  </si>
  <si>
    <t>The system supports a 'polygon' layer.</t>
  </si>
  <si>
    <t>The system allows hyperlinks to be associated with icons to access internal data or traditional web sources.</t>
  </si>
  <si>
    <t>The system provides seamless access to geographic information from ESRI Geodatabase that are outside of the Agency's jurisdiction.</t>
  </si>
  <si>
    <t>The system supports user-maintained map layers to include, at a minimum:</t>
  </si>
  <si>
    <t>Street centerline</t>
  </si>
  <si>
    <t>Water ways</t>
  </si>
  <si>
    <t>Hydrants</t>
  </si>
  <si>
    <t>Utilities, CATV</t>
  </si>
  <si>
    <t>Utilities, electric</t>
  </si>
  <si>
    <t>Utilities, gas</t>
  </si>
  <si>
    <t>Utilities, sewer</t>
  </si>
  <si>
    <t>Utilities, Telco</t>
  </si>
  <si>
    <t>Utilities, water</t>
  </si>
  <si>
    <t>Utilities, transmission lines</t>
  </si>
  <si>
    <t>Facilities</t>
  </si>
  <si>
    <t>Building foot print layer</t>
  </si>
  <si>
    <t>Limited access highways</t>
  </si>
  <si>
    <t>Reporting districts for all disciplines</t>
  </si>
  <si>
    <t>Zones</t>
  </si>
  <si>
    <t>Battalions</t>
  </si>
  <si>
    <t>Coverage areas</t>
  </si>
  <si>
    <t>Communications towers</t>
  </si>
  <si>
    <t>Corporate boundaries</t>
  </si>
  <si>
    <t>Neighborhoods</t>
  </si>
  <si>
    <t>Political subdivisions</t>
  </si>
  <si>
    <t>Hospital diversion status</t>
  </si>
  <si>
    <t>Flow of traffic</t>
  </si>
  <si>
    <t>Gas wells</t>
  </si>
  <si>
    <t>Gas transmission lines</t>
  </si>
  <si>
    <t>Rail lines</t>
  </si>
  <si>
    <t>Dams and locks</t>
  </si>
  <si>
    <t>Parcels and associated attribute information</t>
  </si>
  <si>
    <t>Fire Stations - listing the apparatus housed in each station</t>
  </si>
  <si>
    <t>Hydrant coverage/non-coverage areas</t>
  </si>
  <si>
    <t>The system supports the representation of raster data.</t>
  </si>
  <si>
    <t>The system supports the representation of vector data.</t>
  </si>
  <si>
    <t>An authorized user can close a street.</t>
  </si>
  <si>
    <t>The system provides a method to annotate closed streets.</t>
  </si>
  <si>
    <t xml:space="preserve">The system provides a method of visually representing closed streets on the map. </t>
  </si>
  <si>
    <t>The system will display an alert for any street closure within a radius of an active event.  The radius is determined by the agency.</t>
  </si>
  <si>
    <t>Closed streets are taken into consideration during routing.</t>
  </si>
  <si>
    <t>When entered through the CAD system, the system propagates closed street information to all CAD workstations.</t>
  </si>
  <si>
    <t>The system accepts FCC Wireless Phase 2 event information.</t>
  </si>
  <si>
    <t>The system assimilates FCC Wireless Phase 2 data during event creation.</t>
  </si>
  <si>
    <t>The system displays FCC Wireless Phase 2 data on the workstation map display.</t>
  </si>
  <si>
    <t>The system displays annotation data from any active map layer.</t>
  </si>
  <si>
    <t>The system interprets latitude and longitude using either degrees/minutes/seconds or decimal degrees.</t>
  </si>
  <si>
    <t>CAD GIS Reporting</t>
  </si>
  <si>
    <t>The GIS based report-writing package references and includes data in reports across all disciplines.</t>
  </si>
  <si>
    <t>Users can print workstation displayed maps to a network printer designated by the agency.</t>
  </si>
  <si>
    <t>The system is able to extract mapping data with user defined data joins and filters.</t>
  </si>
  <si>
    <t>CAD Data/ESRI Integration</t>
  </si>
  <si>
    <t>The system support the direct use of ESRI’s geodatabase format. Direct use means that the system ingests geodatabases in their native format, without conversion or without any extract, transform, and load (ETL) methodologies.</t>
  </si>
  <si>
    <t>The system supports the direct use of the nonproprietary, industry standard shapefile format. Direct use means that the system ingests shapefiles in their native format, without conversion or without any ETL methodologies.</t>
  </si>
  <si>
    <t>The system uses other non-proprietary GIS data format.</t>
  </si>
  <si>
    <t>The System uses other proprietary GIS data format.</t>
  </si>
  <si>
    <t>GIS data is converted from industry standard formats (i.e. shapefile, geodatabase) into the  required vendor format in a demonstratable fashion.</t>
  </si>
  <si>
    <t>The system supports dates in the format YYYY/MM/DD in all date fields.</t>
  </si>
  <si>
    <t>The system supports up to 25 concurrent active operation (calltaking / dispatching) workstations.</t>
  </si>
  <si>
    <t>The system supports at least, but not limited to, 5 active administrative workstations at any given time.</t>
  </si>
  <si>
    <t>Database management is accomplished via Microsoft SQL Server</t>
  </si>
  <si>
    <t>Data should be stored in a non-proprietary format for retrieval and archiving.</t>
  </si>
  <si>
    <t>The system has the ability to run server updates (e.g. Windows server updates) with minimal interruptions to production operations.</t>
  </si>
  <si>
    <t>The system will accommodate disk storage space for up to 15 years plus migrated data.</t>
  </si>
  <si>
    <t>The system shall be capable of handling a minimum of 20 stations within a discipline.</t>
  </si>
  <si>
    <t>The system shall be capable of handling a minimum of 1,000 units within a discipline.</t>
  </si>
  <si>
    <t>Ability to hide or modify labels from the authorized user interface.</t>
  </si>
  <si>
    <t>Ability to hide or modify drop down list from the authorized user interface.</t>
  </si>
  <si>
    <t>The system supports a COTS report generation application, such as SSRS and/or Crystal Reports, for generating custom reports.</t>
  </si>
  <si>
    <t>Quarterly</t>
  </si>
  <si>
    <t>Microsoft server updates can be run or scheduled to run with no to minimal interruption to production system operations.</t>
  </si>
  <si>
    <t>When logging onto the network, the system uses the network login credentials to allow access to (but not launch) all applications for authorized users</t>
  </si>
  <si>
    <t>If the report writing package is not capable of creating all custom reports outlined in the RFP, vendor will provide and quote cost for those custom reports outlined in the RFP.</t>
  </si>
  <si>
    <t>The report writing package is capable of creating all custom reports outlined in the RFP.</t>
  </si>
  <si>
    <t>The workstation software operates with approved Commercial Off the Shelf (COTS) Cisco AMP anti-virus software and firewall products without conflict or performance degradation.</t>
  </si>
  <si>
    <t>All system access occurs by entry and validation of a username and password.</t>
  </si>
  <si>
    <t>Passwords may be synchronized across all applications.</t>
  </si>
  <si>
    <t>Alphanumeric apartment or suite number, up to 8 characters</t>
  </si>
  <si>
    <t>Possible duplicate detection is based on an authorized user-defined distance (radius) from the active event.</t>
  </si>
  <si>
    <t>Possible duplicate detection is based on an authorized user-defined criteria.</t>
  </si>
  <si>
    <t>The system supports up to 5 disposition codes per event.</t>
  </si>
  <si>
    <t>The vendor provided mapping system utilizes built in import utility, that can be scripted using Python and ArcGIS, for ESRI format GIS data that will be maintained and provided  by the Agency’s GIS department.</t>
  </si>
  <si>
    <t>Geographic coordinates, e.g., lat / long, decimal degrees.</t>
  </si>
  <si>
    <t>The system utilizes North American Datum of 1983 (NAD83-NADCON).</t>
  </si>
  <si>
    <t>The system allows a different priority to be alpha numeric for each discipline assigned to shared events.</t>
  </si>
  <si>
    <t>The system displays prompting screens to support the use of pre-arrival instruction software by using PROQA.</t>
  </si>
  <si>
    <t>XYZ Coordinate</t>
  </si>
  <si>
    <t>A discrete point on a map commonly represented by latitude and longitude and/or elevation.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</si>
</sst>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0" x14ac:knownFonts="1">
    <font>
      <sz val="11"/>
      <color theme="1"/>
      <name val="Calibri"/>
      <family val="2"/>
      <scheme val="minor"/>
    </font>
    <font>
      <sz val="11"/>
      <name val="Times New Roman"/>
      <family val="1"/>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imes New Roman"/>
      <family val="1"/>
    </font>
    <font>
      <b/>
      <sz val="12"/>
      <name val="Arial"/>
      <family val="2"/>
    </font>
    <font>
      <sz val="12"/>
      <name val="Arial"/>
      <family val="2"/>
    </font>
    <font>
      <sz val="11"/>
      <name val="Arial"/>
      <family val="2"/>
    </font>
    <font>
      <b/>
      <sz val="11"/>
      <color theme="1"/>
      <name val="Calibri"/>
      <family val="2"/>
      <scheme val="minor"/>
    </font>
    <font>
      <sz val="7"/>
      <color theme="1"/>
      <name val="Calibri"/>
      <family val="2"/>
      <scheme val="minor"/>
    </font>
    <font>
      <sz val="9"/>
      <name val="Arial"/>
      <family val="2"/>
    </font>
    <font>
      <sz val="12"/>
      <color theme="1"/>
      <name val="Arial"/>
      <family val="2"/>
    </font>
    <font>
      <b/>
      <sz val="12"/>
      <name val="Calibri"/>
      <family val="2"/>
      <scheme val="minor"/>
    </font>
    <font>
      <b/>
      <u/>
      <sz val="11"/>
      <color theme="1"/>
      <name val="Calibri"/>
      <family val="2"/>
      <scheme val="minor"/>
    </font>
    <font>
      <b/>
      <u/>
      <sz val="11"/>
      <name val="Calibri"/>
      <family val="2"/>
      <scheme val="minor"/>
    </font>
    <font>
      <b/>
      <sz val="14"/>
      <name val="Calibri"/>
      <family val="2"/>
      <scheme val="minor"/>
    </font>
    <font>
      <sz val="11"/>
      <color theme="1"/>
      <name val="Calibri"/>
      <family val="2"/>
      <scheme val="minor"/>
    </font>
    <font>
      <sz val="11"/>
      <name val="Times New Roman"/>
      <family val="1"/>
    </font>
    <font>
      <vertAlign val="superscript"/>
      <sz val="11"/>
      <name val="Arial"/>
      <family val="2"/>
    </font>
    <font>
      <u/>
      <sz val="10"/>
      <color indexed="12"/>
      <name val="Arial"/>
      <family val="2"/>
    </font>
    <font>
      <b/>
      <sz val="16"/>
      <name val="Arial"/>
      <family val="2"/>
    </font>
    <font>
      <b/>
      <sz val="11"/>
      <name val="Arial"/>
      <family val="2"/>
    </font>
    <font>
      <sz val="16"/>
      <name val="Times New Roman"/>
      <family val="1"/>
    </font>
    <font>
      <i/>
      <sz val="11"/>
      <name val="Arial"/>
      <family val="2"/>
    </font>
    <font>
      <b/>
      <sz val="16"/>
      <name val="Times New Roman"/>
      <family val="1"/>
    </font>
    <font>
      <sz val="11"/>
      <color rgb="FF222222"/>
      <name val="Arial"/>
      <family val="2"/>
    </font>
    <font>
      <sz val="11"/>
      <color rgb="FF000000"/>
      <name val="Arial"/>
      <family val="2"/>
    </font>
    <font>
      <b/>
      <u/>
      <sz val="16"/>
      <name val="Arial"/>
      <family val="2"/>
    </font>
    <font>
      <b/>
      <sz val="14"/>
      <name val="Arial"/>
      <family val="2"/>
    </font>
    <font>
      <sz val="11"/>
      <color rgb="FF444444"/>
      <name val="Calibri"/>
      <family val="2"/>
      <charset val="1"/>
    </font>
    <font>
      <sz val="12"/>
      <name val="Arial"/>
      <family val="2"/>
    </font>
    <font>
      <sz val="11"/>
      <name val="Arial"/>
      <family val="2"/>
    </font>
    <font>
      <sz val="7"/>
      <color theme="1"/>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right/>
      <top style="medium">
        <color indexed="64"/>
      </top>
      <bottom style="thin">
        <color indexed="64"/>
      </bottom>
      <diagonal/>
    </border>
    <border>
      <left style="dashed">
        <color theme="0" tint="-0.499984740745262"/>
      </left>
      <right style="dashed">
        <color theme="0" tint="-0.499984740745262"/>
      </right>
      <top style="dashed">
        <color theme="0" tint="-0.499984740745262"/>
      </top>
      <bottom/>
      <diagonal/>
    </border>
    <border>
      <left style="dashed">
        <color theme="0" tint="-0.499984740745262"/>
      </left>
      <right style="dashed">
        <color theme="0" tint="-0.499984740745262"/>
      </right>
      <top/>
      <bottom style="dashed">
        <color theme="0" tint="-0.499984740745262"/>
      </bottom>
      <diagonal/>
    </border>
    <border>
      <left style="thin">
        <color indexed="64"/>
      </left>
      <right style="dashed">
        <color theme="0" tint="-0.499984740745262"/>
      </right>
      <top style="dashed">
        <color theme="0" tint="-0.499984740745262"/>
      </top>
      <bottom style="dashed">
        <color theme="0" tint="-0.499984740745262"/>
      </bottom>
      <diagonal/>
    </border>
    <border>
      <left style="dashed">
        <color theme="0" tint="-0.499984740745262"/>
      </left>
      <right style="thin">
        <color indexed="64"/>
      </right>
      <top style="dashed">
        <color theme="0" tint="-0.499984740745262"/>
      </top>
      <bottom style="dashed">
        <color theme="0" tint="-0.499984740745262"/>
      </bottom>
      <diagonal/>
    </border>
    <border>
      <left style="thin">
        <color indexed="64"/>
      </left>
      <right style="dashed">
        <color theme="0" tint="-0.499984740745262"/>
      </right>
      <top style="dashed">
        <color theme="0" tint="-0.499984740745262"/>
      </top>
      <bottom style="thin">
        <color indexed="64"/>
      </bottom>
      <diagonal/>
    </border>
    <border>
      <left style="dashed">
        <color theme="0" tint="-0.499984740745262"/>
      </left>
      <right style="dashed">
        <color theme="0" tint="-0.499984740745262"/>
      </right>
      <top style="dashed">
        <color theme="0" tint="-0.499984740745262"/>
      </top>
      <bottom style="thin">
        <color indexed="64"/>
      </bottom>
      <diagonal/>
    </border>
    <border>
      <left style="dashed">
        <color theme="0" tint="-0.499984740745262"/>
      </left>
      <right style="thin">
        <color indexed="64"/>
      </right>
      <top style="dashed">
        <color theme="0" tint="-0.499984740745262"/>
      </top>
      <bottom style="thin">
        <color indexed="64"/>
      </bottom>
      <diagonal/>
    </border>
    <border>
      <left style="thin">
        <color indexed="64"/>
      </left>
      <right style="dashed">
        <color theme="0" tint="-0.499984740745262"/>
      </right>
      <top/>
      <bottom style="dashed">
        <color theme="0" tint="-0.499984740745262"/>
      </bottom>
      <diagonal/>
    </border>
    <border>
      <left style="dashed">
        <color theme="0" tint="-0.499984740745262"/>
      </left>
      <right style="thin">
        <color indexed="64"/>
      </right>
      <top/>
      <bottom style="dashed">
        <color theme="0" tint="-0.499984740745262"/>
      </bottom>
      <diagonal/>
    </border>
    <border>
      <left style="dashed">
        <color theme="0" tint="-0.499984740745262"/>
      </left>
      <right style="dashed">
        <color theme="0" tint="-0.499984740745262"/>
      </right>
      <top/>
      <bottom/>
      <diagonal/>
    </border>
    <border>
      <left style="dashed">
        <color theme="0" tint="-0.499984740745262"/>
      </left>
      <right style="thin">
        <color indexed="64"/>
      </right>
      <top style="dashed">
        <color theme="0" tint="-0.499984740745262"/>
      </top>
      <bottom/>
      <diagonal/>
    </border>
    <border>
      <left style="thin">
        <color indexed="64"/>
      </left>
      <right style="dashed">
        <color theme="0" tint="-0.499984740745262"/>
      </right>
      <top style="dashed">
        <color theme="0" tint="-0.499984740745262"/>
      </top>
      <bottom/>
      <diagonal/>
    </border>
    <border>
      <left style="dashed">
        <color theme="0" tint="-0.499984740745262"/>
      </left>
      <right/>
      <top/>
      <bottom style="dashed">
        <color theme="0" tint="-0.4999847407452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dashed">
        <color theme="1" tint="0.14999847407452621"/>
      </left>
      <right/>
      <top style="dashed">
        <color theme="1" tint="0.14999847407452621"/>
      </top>
      <bottom/>
      <diagonal/>
    </border>
    <border>
      <left/>
      <right/>
      <top style="dashed">
        <color theme="1" tint="0.14999847407452621"/>
      </top>
      <bottom/>
      <diagonal/>
    </border>
    <border>
      <left/>
      <right style="dashed">
        <color theme="1" tint="0.14999847407452621"/>
      </right>
      <top style="dashed">
        <color theme="1" tint="0.14999847407452621"/>
      </top>
      <bottom/>
      <diagonal/>
    </border>
    <border>
      <left style="dashed">
        <color theme="1" tint="0.14999847407452621"/>
      </left>
      <right/>
      <top/>
      <bottom/>
      <diagonal/>
    </border>
    <border>
      <left/>
      <right style="dashed">
        <color theme="1" tint="0.14999847407452621"/>
      </right>
      <top/>
      <bottom/>
      <diagonal/>
    </border>
    <border>
      <left style="dashed">
        <color theme="1" tint="0.14999847407452621"/>
      </left>
      <right/>
      <top style="medium">
        <color indexed="64"/>
      </top>
      <bottom/>
      <diagonal/>
    </border>
    <border>
      <left style="dashed">
        <color theme="1" tint="0.14999847407452621"/>
      </left>
      <right/>
      <top/>
      <bottom style="medium">
        <color indexed="64"/>
      </bottom>
      <diagonal/>
    </border>
    <border>
      <left style="dashed">
        <color theme="1" tint="0.14999847407452621"/>
      </left>
      <right/>
      <top/>
      <bottom style="dashed">
        <color theme="1" tint="0.14999847407452621"/>
      </bottom>
      <diagonal/>
    </border>
    <border>
      <left/>
      <right/>
      <top/>
      <bottom style="dashed">
        <color theme="1" tint="0.14999847407452621"/>
      </bottom>
      <diagonal/>
    </border>
    <border>
      <left/>
      <right style="dashed">
        <color theme="1" tint="0.14999847407452621"/>
      </right>
      <top/>
      <bottom style="dashed">
        <color theme="1" tint="0.14999847407452621"/>
      </bottom>
      <diagonal/>
    </border>
    <border>
      <left/>
      <right/>
      <top style="thin">
        <color indexed="64"/>
      </top>
      <bottom style="medium">
        <color indexed="64"/>
      </bottom>
      <diagonal/>
    </border>
    <border>
      <left/>
      <right/>
      <top/>
      <bottom style="dotted">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dashed">
        <color theme="1" tint="0.14999847407452621"/>
      </top>
      <bottom style="dashed">
        <color theme="1" tint="0.1499984740745262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style="dashed">
        <color theme="0" tint="-0.499984740745262"/>
      </right>
      <top style="dashed">
        <color theme="0" tint="-0.499984740745262"/>
      </top>
      <bottom style="thin">
        <color rgb="FF000000"/>
      </bottom>
      <diagonal/>
    </border>
    <border>
      <left style="dashed">
        <color theme="0" tint="-0.499984740745262"/>
      </left>
      <right style="dashed">
        <color theme="0" tint="-0.499984740745262"/>
      </right>
      <top style="dashed">
        <color theme="0" tint="-0.499984740745262"/>
      </top>
      <bottom style="thin">
        <color rgb="FF000000"/>
      </bottom>
      <diagonal/>
    </border>
    <border>
      <left style="dashed">
        <color theme="0" tint="-0.499984740745262"/>
      </left>
      <right style="thin">
        <color indexed="64"/>
      </right>
      <top style="dashed">
        <color theme="0" tint="-0.499984740745262"/>
      </top>
      <bottom style="thin">
        <color rgb="FF000000"/>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style="dashed">
        <color theme="0" tint="-0.499984740745262"/>
      </left>
      <right style="dashed">
        <color theme="0" tint="-0.499984740745262"/>
      </right>
      <top/>
      <bottom style="thin">
        <color rgb="FF000000"/>
      </bottom>
      <diagonal/>
    </border>
    <border>
      <left style="dashed">
        <color theme="0" tint="-0.499984740745262"/>
      </left>
      <right style="thin">
        <color indexed="64"/>
      </right>
      <top/>
      <bottom style="thin">
        <color rgb="FF000000"/>
      </bottom>
      <diagonal/>
    </border>
    <border>
      <left/>
      <right/>
      <top style="thin">
        <color rgb="FF000000"/>
      </top>
      <bottom style="thin">
        <color indexed="64"/>
      </bottom>
      <diagonal/>
    </border>
    <border>
      <left/>
      <right style="dashed">
        <color theme="0" tint="-0.499984740745262"/>
      </right>
      <top/>
      <bottom style="dashed">
        <color theme="0" tint="-0.499984740745262"/>
      </bottom>
      <diagonal/>
    </border>
  </borders>
  <cellStyleXfs count="61">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 fillId="0" borderId="0"/>
    <xf numFmtId="0" fontId="21" fillId="0" borderId="0"/>
    <xf numFmtId="0" fontId="2"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 fillId="23" borderId="7" applyNumberFormat="0" applyFont="0" applyAlignment="0" applyProtection="0"/>
    <xf numFmtId="0" fontId="2" fillId="23" borderId="35" applyNumberFormat="0" applyFont="0" applyAlignment="0" applyProtection="0"/>
    <xf numFmtId="0" fontId="17" fillId="20" borderId="36" applyNumberFormat="0" applyAlignment="0" applyProtection="0"/>
    <xf numFmtId="0" fontId="19" fillId="0" borderId="37" applyNumberFormat="0" applyFill="0" applyAlignment="0" applyProtection="0"/>
    <xf numFmtId="0" fontId="2" fillId="23" borderId="35" applyNumberFormat="0" applyFont="0" applyAlignment="0" applyProtection="0"/>
    <xf numFmtId="0" fontId="7" fillId="20" borderId="38" applyNumberFormat="0" applyAlignment="0" applyProtection="0"/>
    <xf numFmtId="0" fontId="14" fillId="7" borderId="38" applyNumberFormat="0" applyAlignment="0" applyProtection="0"/>
    <xf numFmtId="0" fontId="34" fillId="0" borderId="0"/>
    <xf numFmtId="0" fontId="1" fillId="0" borderId="0"/>
    <xf numFmtId="0" fontId="33" fillId="0" borderId="0"/>
    <xf numFmtId="0" fontId="2" fillId="0" borderId="0"/>
    <xf numFmtId="0" fontId="33" fillId="0" borderId="0"/>
    <xf numFmtId="0" fontId="36" fillId="0" borderId="0" applyNumberFormat="0" applyFill="0" applyBorder="0" applyAlignment="0" applyProtection="0">
      <alignment vertical="top"/>
      <protection locked="0"/>
    </xf>
    <xf numFmtId="0" fontId="2" fillId="0" borderId="0"/>
    <xf numFmtId="0" fontId="1" fillId="0" borderId="0"/>
    <xf numFmtId="0" fontId="1" fillId="0" borderId="0"/>
  </cellStyleXfs>
  <cellXfs count="284">
    <xf numFmtId="0" fontId="0" fillId="0" borderId="0" xfId="0"/>
    <xf numFmtId="0" fontId="21" fillId="0" borderId="10" xfId="39" applyBorder="1" applyAlignment="1">
      <alignment horizontal="center"/>
    </xf>
    <xf numFmtId="0" fontId="21" fillId="0" borderId="11" xfId="39" applyBorder="1" applyAlignment="1">
      <alignment horizontal="center"/>
    </xf>
    <xf numFmtId="0" fontId="21" fillId="0" borderId="12" xfId="39" applyBorder="1" applyAlignment="1">
      <alignment horizontal="center"/>
    </xf>
    <xf numFmtId="0" fontId="25" fillId="0" borderId="0" xfId="0" applyFont="1" applyAlignment="1">
      <alignment horizontal="center" wrapText="1"/>
    </xf>
    <xf numFmtId="0" fontId="0" fillId="0" borderId="0" xfId="0" applyAlignment="1">
      <alignment horizontal="center"/>
    </xf>
    <xf numFmtId="0" fontId="30" fillId="0" borderId="0" xfId="0" applyFont="1" applyAlignment="1">
      <alignment horizontal="center" wrapText="1"/>
    </xf>
    <xf numFmtId="0" fontId="31" fillId="24" borderId="13" xfId="1" applyFont="1" applyFill="1" applyBorder="1" applyAlignment="1">
      <alignment horizontal="center" wrapText="1"/>
    </xf>
    <xf numFmtId="0" fontId="0" fillId="0" borderId="13" xfId="0" applyBorder="1" applyAlignment="1">
      <alignment horizontal="center"/>
    </xf>
    <xf numFmtId="0" fontId="0" fillId="0" borderId="13" xfId="0" applyBorder="1" applyAlignment="1">
      <alignment horizontal="right"/>
    </xf>
    <xf numFmtId="0" fontId="3" fillId="0" borderId="0" xfId="39" applyFont="1" applyAlignment="1">
      <alignment horizontal="center"/>
    </xf>
    <xf numFmtId="0" fontId="30" fillId="0" borderId="0" xfId="0" applyFont="1" applyAlignment="1">
      <alignment horizontal="center"/>
    </xf>
    <xf numFmtId="0" fontId="0" fillId="0" borderId="45" xfId="0" applyBorder="1"/>
    <xf numFmtId="0" fontId="3" fillId="0" borderId="46" xfId="39" applyFont="1" applyBorder="1"/>
    <xf numFmtId="0" fontId="3" fillId="0" borderId="47" xfId="39" applyFont="1" applyBorder="1" applyAlignment="1">
      <alignment horizontal="center"/>
    </xf>
    <xf numFmtId="0" fontId="21" fillId="0" borderId="48" xfId="39" applyBorder="1"/>
    <xf numFmtId="0" fontId="21" fillId="0" borderId="47" xfId="39" applyBorder="1" applyAlignment="1">
      <alignment horizontal="center"/>
    </xf>
    <xf numFmtId="0" fontId="21" fillId="0" borderId="46" xfId="39" applyBorder="1"/>
    <xf numFmtId="0" fontId="21" fillId="0" borderId="49" xfId="39" applyBorder="1"/>
    <xf numFmtId="0" fontId="0" fillId="0" borderId="46" xfId="0" applyBorder="1"/>
    <xf numFmtId="0" fontId="0" fillId="0" borderId="47" xfId="0" applyBorder="1"/>
    <xf numFmtId="0" fontId="0" fillId="0" borderId="50" xfId="0" applyBorder="1"/>
    <xf numFmtId="0" fontId="0" fillId="0" borderId="51" xfId="0" applyBorder="1"/>
    <xf numFmtId="0" fontId="0" fillId="0" borderId="52" xfId="0" applyBorder="1"/>
    <xf numFmtId="0" fontId="0" fillId="0" borderId="43" xfId="0" applyBorder="1"/>
    <xf numFmtId="0" fontId="0" fillId="0" borderId="44" xfId="0" applyBorder="1"/>
    <xf numFmtId="0" fontId="29" fillId="24" borderId="17" xfId="1" applyFont="1" applyFill="1" applyBorder="1" applyAlignment="1">
      <alignment horizontal="left" vertical="center"/>
    </xf>
    <xf numFmtId="0" fontId="29" fillId="24" borderId="18" xfId="1" applyFont="1" applyFill="1" applyBorder="1" applyAlignment="1">
      <alignment horizontal="left" vertical="center"/>
    </xf>
    <xf numFmtId="0" fontId="0" fillId="0" borderId="21" xfId="0" applyBorder="1" applyAlignment="1">
      <alignment horizontal="center" vertical="center"/>
    </xf>
    <xf numFmtId="0" fontId="0" fillId="0" borderId="53" xfId="0" applyBorder="1" applyAlignment="1">
      <alignment horizontal="center" vertical="center"/>
    </xf>
    <xf numFmtId="0" fontId="0" fillId="0" borderId="17" xfId="0" applyBorder="1" applyAlignment="1">
      <alignment horizontal="center" vertical="center"/>
    </xf>
    <xf numFmtId="0" fontId="32" fillId="24" borderId="16" xfId="1" applyFont="1" applyFill="1" applyBorder="1" applyAlignment="1">
      <alignment horizontal="left" vertical="center"/>
    </xf>
    <xf numFmtId="0" fontId="0" fillId="0" borderId="54" xfId="0" applyBorder="1" applyAlignment="1">
      <alignment horizontal="center"/>
    </xf>
    <xf numFmtId="0" fontId="0" fillId="0" borderId="54" xfId="0" applyBorder="1"/>
    <xf numFmtId="0" fontId="0" fillId="0" borderId="0" xfId="0" applyProtection="1">
      <protection locked="0"/>
    </xf>
    <xf numFmtId="0" fontId="23" fillId="0" borderId="16" xfId="1" applyFont="1" applyBorder="1" applyAlignment="1" applyProtection="1">
      <alignment horizontal="left" vertical="center" wrapText="1"/>
      <protection locked="0"/>
    </xf>
    <xf numFmtId="0" fontId="23" fillId="0" borderId="17" xfId="1" applyFont="1" applyBorder="1" applyAlignment="1" applyProtection="1">
      <alignment horizontal="left" vertical="center" wrapText="1"/>
      <protection locked="0"/>
    </xf>
    <xf numFmtId="0" fontId="23" fillId="0" borderId="58" xfId="1" applyFont="1" applyBorder="1" applyAlignment="1" applyProtection="1">
      <alignment horizontal="left" vertical="center" wrapText="1"/>
      <protection locked="0"/>
    </xf>
    <xf numFmtId="0" fontId="23" fillId="0" borderId="57" xfId="1" applyFont="1" applyBorder="1" applyAlignment="1" applyProtection="1">
      <alignment horizontal="left" vertical="center" wrapText="1"/>
      <protection locked="0"/>
    </xf>
    <xf numFmtId="0" fontId="37" fillId="24" borderId="60" xfId="52" applyFont="1" applyFill="1" applyBorder="1" applyAlignment="1">
      <alignment vertical="center"/>
    </xf>
    <xf numFmtId="0" fontId="39" fillId="24" borderId="61" xfId="52" applyFont="1" applyFill="1" applyBorder="1"/>
    <xf numFmtId="0" fontId="22" fillId="24" borderId="65" xfId="52" applyFont="1" applyFill="1" applyBorder="1" applyAlignment="1">
      <alignment horizontal="center" vertical="center"/>
    </xf>
    <xf numFmtId="0" fontId="22" fillId="24" borderId="62" xfId="52" applyFont="1" applyFill="1" applyBorder="1" applyAlignment="1">
      <alignment horizontal="center" vertical="center" wrapText="1"/>
    </xf>
    <xf numFmtId="0" fontId="24" fillId="0" borderId="65" xfId="52" applyFont="1" applyBorder="1" applyAlignment="1">
      <alignment horizontal="justify" vertical="center"/>
    </xf>
    <xf numFmtId="0" fontId="24" fillId="0" borderId="62" xfId="52" applyFont="1" applyBorder="1" applyAlignment="1">
      <alignment horizontal="justify" vertical="center"/>
    </xf>
    <xf numFmtId="0" fontId="24" fillId="0" borderId="65" xfId="52" applyFont="1" applyBorder="1" applyAlignment="1">
      <alignment vertical="center"/>
    </xf>
    <xf numFmtId="0" fontId="24" fillId="0" borderId="62" xfId="52" applyFont="1" applyBorder="1" applyAlignment="1">
      <alignment vertical="center" wrapText="1"/>
    </xf>
    <xf numFmtId="0" fontId="42" fillId="0" borderId="11" xfId="52" applyFont="1" applyBorder="1"/>
    <xf numFmtId="0" fontId="24" fillId="0" borderId="61" xfId="52" applyFont="1" applyBorder="1" applyAlignment="1">
      <alignment horizontal="justify" vertical="center"/>
    </xf>
    <xf numFmtId="0" fontId="39" fillId="24" borderId="61" xfId="52" applyFont="1" applyFill="1" applyBorder="1" applyAlignment="1">
      <alignment vertical="center" wrapText="1"/>
    </xf>
    <xf numFmtId="0" fontId="24" fillId="0" borderId="62" xfId="52" applyFont="1" applyBorder="1" applyAlignment="1">
      <alignment wrapText="1"/>
    </xf>
    <xf numFmtId="0" fontId="43" fillId="0" borderId="62" xfId="52" applyFont="1" applyBorder="1" applyAlignment="1">
      <alignment wrapText="1"/>
    </xf>
    <xf numFmtId="0" fontId="24" fillId="0" borderId="11" xfId="57" applyFont="1" applyFill="1" applyBorder="1" applyAlignment="1" applyProtection="1">
      <alignment wrapText="1"/>
    </xf>
    <xf numFmtId="0" fontId="24" fillId="0" borderId="11" xfId="52" applyFont="1" applyBorder="1" applyAlignment="1">
      <alignment wrapText="1"/>
    </xf>
    <xf numFmtId="0" fontId="40" fillId="0" borderId="62" xfId="52" applyFont="1" applyBorder="1" applyAlignment="1">
      <alignment vertical="center" wrapText="1"/>
    </xf>
    <xf numFmtId="0" fontId="24" fillId="0" borderId="62" xfId="52" applyFont="1" applyBorder="1" applyAlignment="1">
      <alignment horizontal="left" vertical="top" wrapText="1"/>
    </xf>
    <xf numFmtId="0" fontId="24" fillId="0" borderId="76" xfId="52" applyFont="1" applyBorder="1" applyAlignment="1">
      <alignment vertical="center"/>
    </xf>
    <xf numFmtId="0" fontId="24" fillId="0" borderId="77" xfId="52" applyFont="1" applyBorder="1" applyAlignment="1">
      <alignment vertical="center" wrapText="1"/>
    </xf>
    <xf numFmtId="0" fontId="23" fillId="0" borderId="83" xfId="1" applyFont="1" applyBorder="1" applyAlignment="1" applyProtection="1">
      <alignment horizontal="left" vertical="center" wrapText="1"/>
      <protection locked="0"/>
    </xf>
    <xf numFmtId="0" fontId="23" fillId="0" borderId="56" xfId="1" applyFont="1" applyBorder="1" applyAlignment="1" applyProtection="1">
      <alignment horizontal="left" vertical="center" wrapText="1"/>
      <protection locked="0"/>
    </xf>
    <xf numFmtId="0" fontId="23" fillId="0" borderId="59" xfId="1" applyFont="1" applyBorder="1" applyAlignment="1" applyProtection="1">
      <alignment horizontal="left" vertical="center" wrapText="1"/>
      <protection locked="0"/>
    </xf>
    <xf numFmtId="0" fontId="23" fillId="0" borderId="88" xfId="1" applyFont="1" applyBorder="1" applyAlignment="1" applyProtection="1">
      <alignment horizontal="left" vertical="center" wrapText="1"/>
      <protection locked="0"/>
    </xf>
    <xf numFmtId="0" fontId="45" fillId="26" borderId="39" xfId="1" applyFont="1" applyFill="1" applyBorder="1" applyAlignment="1">
      <alignment horizontal="left" vertical="center"/>
    </xf>
    <xf numFmtId="0" fontId="22" fillId="26" borderId="40" xfId="1" applyFont="1" applyFill="1" applyBorder="1" applyAlignment="1">
      <alignment horizontal="center" vertical="center" wrapText="1"/>
    </xf>
    <xf numFmtId="0" fontId="22" fillId="26" borderId="41" xfId="1" applyFont="1" applyFill="1" applyBorder="1" applyAlignment="1">
      <alignment horizontal="center" vertical="center" wrapText="1"/>
    </xf>
    <xf numFmtId="0" fontId="22" fillId="26" borderId="39" xfId="1" applyFont="1" applyFill="1" applyBorder="1" applyAlignment="1">
      <alignment horizontal="center" vertical="center"/>
    </xf>
    <xf numFmtId="0" fontId="45" fillId="26" borderId="40" xfId="1" applyFont="1" applyFill="1" applyBorder="1" applyAlignment="1">
      <alignment horizontal="center" vertical="center" wrapText="1"/>
    </xf>
    <xf numFmtId="0" fontId="46" fillId="0" borderId="0" xfId="0" applyFont="1" applyProtection="1">
      <protection locked="0"/>
    </xf>
    <xf numFmtId="0" fontId="23" fillId="0" borderId="17" xfId="0" applyFont="1" applyBorder="1" applyAlignment="1" applyProtection="1">
      <alignment wrapText="1"/>
      <protection locked="0"/>
    </xf>
    <xf numFmtId="0" fontId="0" fillId="0" borderId="0" xfId="0" applyAlignment="1">
      <alignment vertical="center"/>
    </xf>
    <xf numFmtId="0" fontId="26" fillId="0" borderId="0" xfId="0" applyFont="1" applyAlignment="1">
      <alignment horizontal="center" wrapText="1"/>
    </xf>
    <xf numFmtId="0" fontId="23" fillId="26" borderId="12" xfId="1" applyFont="1" applyFill="1" applyBorder="1" applyAlignment="1">
      <alignment horizontal="center" vertical="center" wrapText="1"/>
    </xf>
    <xf numFmtId="0" fontId="23" fillId="26" borderId="68" xfId="1" applyFont="1" applyFill="1" applyBorder="1" applyAlignment="1">
      <alignment horizontal="center" vertical="center" wrapText="1"/>
    </xf>
    <xf numFmtId="0" fontId="23" fillId="26" borderId="71" xfId="1" applyFont="1" applyFill="1" applyBorder="1" applyAlignment="1">
      <alignment horizontal="center" vertical="center" textRotation="90" wrapText="1"/>
    </xf>
    <xf numFmtId="0" fontId="23" fillId="26" borderId="71" xfId="1" applyFont="1" applyFill="1" applyBorder="1" applyAlignment="1">
      <alignment horizontal="center" vertical="center" textRotation="90"/>
    </xf>
    <xf numFmtId="0" fontId="23" fillId="26" borderId="66" xfId="1" applyFont="1" applyFill="1" applyBorder="1" applyAlignment="1">
      <alignment horizontal="center" vertical="center" textRotation="90"/>
    </xf>
    <xf numFmtId="0" fontId="23" fillId="26" borderId="66" xfId="1" applyFont="1" applyFill="1" applyBorder="1" applyAlignment="1">
      <alignment horizontal="center" vertical="center" wrapText="1"/>
    </xf>
    <xf numFmtId="0" fontId="28" fillId="0" borderId="0" xfId="0" applyFont="1"/>
    <xf numFmtId="0" fontId="22" fillId="24" borderId="21" xfId="1" applyFont="1" applyFill="1" applyBorder="1" applyAlignment="1">
      <alignment vertical="center"/>
    </xf>
    <xf numFmtId="0" fontId="26" fillId="0" borderId="29" xfId="0" applyFont="1" applyBorder="1" applyAlignment="1">
      <alignment horizontal="center" wrapText="1"/>
    </xf>
    <xf numFmtId="0" fontId="23" fillId="0" borderId="34" xfId="1" applyFont="1" applyBorder="1"/>
    <xf numFmtId="0" fontId="27" fillId="0" borderId="78" xfId="1" applyFont="1" applyBorder="1" applyAlignment="1">
      <alignment horizontal="center" vertical="center" wrapText="1"/>
    </xf>
    <xf numFmtId="0" fontId="27" fillId="0" borderId="79" xfId="1" applyFont="1" applyBorder="1" applyAlignment="1">
      <alignment horizontal="center" vertical="center" wrapText="1"/>
    </xf>
    <xf numFmtId="0" fontId="23" fillId="0" borderId="80" xfId="1" applyFont="1" applyBorder="1" applyAlignment="1">
      <alignment horizontal="center" vertical="center"/>
    </xf>
    <xf numFmtId="0" fontId="24" fillId="0" borderId="72" xfId="1" applyFont="1" applyBorder="1" applyAlignment="1">
      <alignment horizontal="center" vertical="center"/>
    </xf>
    <xf numFmtId="0" fontId="24" fillId="0" borderId="14" xfId="1" applyFont="1" applyBorder="1" applyAlignment="1">
      <alignment horizontal="center" vertical="center"/>
    </xf>
    <xf numFmtId="0" fontId="24" fillId="0" borderId="14" xfId="1" applyFont="1" applyBorder="1" applyAlignment="1">
      <alignment horizontal="center" vertical="center" wrapText="1"/>
    </xf>
    <xf numFmtId="0" fontId="24" fillId="0" borderId="14" xfId="52" applyFont="1" applyBorder="1" applyAlignment="1">
      <alignment vertical="center" wrapText="1"/>
    </xf>
    <xf numFmtId="0" fontId="23" fillId="0" borderId="23" xfId="1" applyFont="1" applyBorder="1" applyAlignment="1">
      <alignment horizontal="center"/>
    </xf>
    <xf numFmtId="0" fontId="24" fillId="0" borderId="23" xfId="1" applyFont="1" applyBorder="1" applyAlignment="1">
      <alignment horizontal="center"/>
    </xf>
    <xf numFmtId="0" fontId="23" fillId="0" borderId="30" xfId="1" applyFont="1" applyBorder="1" applyAlignment="1">
      <alignment horizontal="center"/>
    </xf>
    <xf numFmtId="0" fontId="24" fillId="0" borderId="13" xfId="52" applyFont="1" applyBorder="1" applyAlignment="1">
      <alignment horizontal="left" vertical="center" wrapText="1"/>
    </xf>
    <xf numFmtId="0" fontId="26" fillId="0" borderId="24" xfId="0" applyFont="1" applyBorder="1" applyAlignment="1">
      <alignment horizontal="center" wrapText="1"/>
    </xf>
    <xf numFmtId="0" fontId="24" fillId="0" borderId="13" xfId="52" applyFont="1" applyBorder="1" applyAlignment="1">
      <alignment vertical="center" wrapText="1"/>
    </xf>
    <xf numFmtId="0" fontId="23" fillId="0" borderId="25" xfId="1" applyFont="1" applyBorder="1" applyAlignment="1">
      <alignment horizontal="center"/>
    </xf>
    <xf numFmtId="0" fontId="48" fillId="0" borderId="14" xfId="1" applyFont="1" applyBorder="1" applyAlignment="1">
      <alignment horizontal="center" vertical="center" wrapText="1"/>
    </xf>
    <xf numFmtId="0" fontId="23" fillId="0" borderId="19" xfId="1" applyFont="1" applyBorder="1" applyAlignment="1">
      <alignment horizontal="center"/>
    </xf>
    <xf numFmtId="0" fontId="24" fillId="0" borderId="19" xfId="1" applyFont="1" applyBorder="1" applyAlignment="1">
      <alignment horizontal="center"/>
    </xf>
    <xf numFmtId="0" fontId="24" fillId="0" borderId="18" xfId="1" applyFont="1" applyBorder="1" applyAlignment="1">
      <alignment horizontal="center" vertical="center"/>
    </xf>
    <xf numFmtId="0" fontId="24" fillId="0" borderId="13" xfId="1" applyFont="1" applyBorder="1" applyAlignment="1">
      <alignment horizontal="center" vertical="center"/>
    </xf>
    <xf numFmtId="0" fontId="24" fillId="0" borderId="13" xfId="1" applyFont="1" applyBorder="1" applyAlignment="1">
      <alignment horizontal="center" vertical="center" wrapText="1"/>
    </xf>
    <xf numFmtId="0" fontId="23" fillId="0" borderId="19" xfId="1" applyFont="1" applyBorder="1"/>
    <xf numFmtId="0" fontId="24" fillId="0" borderId="17" xfId="52" applyFont="1" applyBorder="1" applyAlignment="1">
      <alignment vertical="center" wrapText="1"/>
    </xf>
    <xf numFmtId="0" fontId="22" fillId="24" borderId="17" xfId="1" applyFont="1" applyFill="1" applyBorder="1" applyAlignment="1">
      <alignment vertical="center"/>
    </xf>
    <xf numFmtId="0" fontId="0" fillId="0" borderId="57" xfId="0" applyBorder="1"/>
    <xf numFmtId="0" fontId="24" fillId="24" borderId="17" xfId="1" applyFont="1" applyFill="1" applyBorder="1" applyAlignment="1">
      <alignment horizontal="center" vertical="center"/>
    </xf>
    <xf numFmtId="0" fontId="24" fillId="24" borderId="17" xfId="1" applyFont="1" applyFill="1" applyBorder="1" applyAlignment="1">
      <alignment horizontal="center" vertical="center" wrapText="1"/>
    </xf>
    <xf numFmtId="0" fontId="24" fillId="24" borderId="17" xfId="52" applyFont="1" applyFill="1" applyBorder="1" applyAlignment="1">
      <alignment vertical="center" wrapText="1"/>
    </xf>
    <xf numFmtId="0" fontId="23" fillId="24" borderId="17" xfId="1" applyFont="1" applyFill="1" applyBorder="1" applyAlignment="1">
      <alignment vertical="center" wrapText="1"/>
    </xf>
    <xf numFmtId="0" fontId="24" fillId="0" borderId="13" xfId="52" applyFont="1" applyBorder="1" applyAlignment="1">
      <alignment horizontal="left" vertical="center" wrapText="1" indent="2"/>
    </xf>
    <xf numFmtId="0" fontId="23" fillId="0" borderId="23" xfId="1" applyFont="1" applyBorder="1"/>
    <xf numFmtId="49" fontId="24" fillId="0" borderId="13" xfId="52" applyNumberFormat="1" applyFont="1" applyBorder="1" applyAlignment="1">
      <alignment horizontal="left" vertical="center" wrapText="1"/>
    </xf>
    <xf numFmtId="0" fontId="24" fillId="0" borderId="87" xfId="1" applyFont="1" applyBorder="1" applyAlignment="1">
      <alignment horizontal="center" vertical="center"/>
    </xf>
    <xf numFmtId="0" fontId="24" fillId="0" borderId="81" xfId="1" applyFont="1" applyBorder="1" applyAlignment="1">
      <alignment horizontal="center" vertical="center"/>
    </xf>
    <xf numFmtId="0" fontId="24" fillId="0" borderId="81" xfId="1" applyFont="1" applyBorder="1" applyAlignment="1">
      <alignment horizontal="center" vertical="center" wrapText="1"/>
    </xf>
    <xf numFmtId="0" fontId="24" fillId="0" borderId="82" xfId="52" applyFont="1" applyBorder="1" applyAlignment="1">
      <alignment horizontal="left" vertical="center" wrapText="1"/>
    </xf>
    <xf numFmtId="49" fontId="24" fillId="0" borderId="13" xfId="52" applyNumberFormat="1" applyFont="1" applyBorder="1" applyAlignment="1">
      <alignment vertical="center" wrapText="1"/>
    </xf>
    <xf numFmtId="49" fontId="24" fillId="0" borderId="15" xfId="52" applyNumberFormat="1" applyFont="1" applyBorder="1" applyAlignment="1">
      <alignment vertical="center" wrapText="1"/>
    </xf>
    <xf numFmtId="0" fontId="24" fillId="0" borderId="15" xfId="52" applyFont="1" applyBorder="1" applyAlignment="1">
      <alignment horizontal="left" vertical="center" wrapText="1"/>
    </xf>
    <xf numFmtId="49" fontId="24" fillId="24" borderId="17" xfId="52" applyNumberFormat="1" applyFont="1" applyFill="1" applyBorder="1" applyAlignment="1">
      <alignment vertical="center" wrapText="1"/>
    </xf>
    <xf numFmtId="49" fontId="24" fillId="0" borderId="14" xfId="52" applyNumberFormat="1" applyFont="1" applyBorder="1" applyAlignment="1">
      <alignment horizontal="left" vertical="center" wrapText="1" indent="2"/>
    </xf>
    <xf numFmtId="49" fontId="24" fillId="0" borderId="13" xfId="52" applyNumberFormat="1" applyFont="1" applyBorder="1" applyAlignment="1">
      <alignment horizontal="left" vertical="center" wrapText="1" indent="2"/>
    </xf>
    <xf numFmtId="0" fontId="24" fillId="0" borderId="14" xfId="52" applyFont="1" applyBorder="1" applyAlignment="1">
      <alignment horizontal="left" vertical="center" wrapText="1" indent="2"/>
    </xf>
    <xf numFmtId="0" fontId="22" fillId="24" borderId="17" xfId="52" applyFont="1" applyFill="1" applyBorder="1" applyAlignment="1">
      <alignment horizontal="left" vertical="center"/>
    </xf>
    <xf numFmtId="0" fontId="22" fillId="24" borderId="17" xfId="52" applyFont="1" applyFill="1" applyBorder="1" applyAlignment="1">
      <alignment horizontal="left" vertical="center" wrapText="1"/>
    </xf>
    <xf numFmtId="49" fontId="24" fillId="0" borderId="15" xfId="52" applyNumberFormat="1" applyFont="1" applyBorder="1" applyAlignment="1">
      <alignment horizontal="left" vertical="center" wrapText="1" indent="2"/>
    </xf>
    <xf numFmtId="0" fontId="24" fillId="24" borderId="17" xfId="1" applyFont="1" applyFill="1" applyBorder="1" applyAlignment="1">
      <alignment horizontal="left" vertical="center" wrapText="1"/>
    </xf>
    <xf numFmtId="0" fontId="24" fillId="0" borderId="42" xfId="52" applyFont="1" applyBorder="1" applyAlignment="1">
      <alignment vertical="center" wrapText="1"/>
    </xf>
    <xf numFmtId="0" fontId="24" fillId="0" borderId="42" xfId="52" applyFont="1" applyBorder="1" applyAlignment="1">
      <alignment horizontal="left" vertical="center" wrapText="1" indent="2"/>
    </xf>
    <xf numFmtId="0" fontId="24" fillId="0" borderId="15" xfId="52" applyFont="1" applyBorder="1" applyAlignment="1">
      <alignment horizontal="left" vertical="center" wrapText="1" indent="2"/>
    </xf>
    <xf numFmtId="0" fontId="24" fillId="24" borderId="17" xfId="52" applyFont="1" applyFill="1" applyBorder="1" applyAlignment="1">
      <alignment horizontal="left" vertical="center" wrapText="1"/>
    </xf>
    <xf numFmtId="0" fontId="24" fillId="0" borderId="15" xfId="52" applyFont="1" applyBorder="1" applyAlignment="1">
      <alignment horizontal="left" vertical="center" wrapText="1" indent="1"/>
    </xf>
    <xf numFmtId="0" fontId="22" fillId="24" borderId="17" xfId="52" applyFont="1" applyFill="1" applyBorder="1" applyAlignment="1">
      <alignment horizontal="left" vertical="center" indent="2"/>
    </xf>
    <xf numFmtId="0" fontId="48" fillId="0" borderId="13" xfId="1" applyFont="1" applyBorder="1" applyAlignment="1">
      <alignment horizontal="center" vertical="center" wrapText="1"/>
    </xf>
    <xf numFmtId="0" fontId="48" fillId="0" borderId="13" xfId="52" applyFont="1" applyBorder="1" applyAlignment="1">
      <alignment vertical="center" wrapText="1"/>
    </xf>
    <xf numFmtId="0" fontId="24" fillId="0" borderId="16" xfId="52" applyFont="1" applyBorder="1" applyAlignment="1">
      <alignment horizontal="left" vertical="center" wrapText="1"/>
    </xf>
    <xf numFmtId="0" fontId="24" fillId="0" borderId="16" xfId="52" applyFont="1" applyBorder="1" applyAlignment="1">
      <alignment vertical="center" wrapText="1"/>
    </xf>
    <xf numFmtId="0" fontId="24" fillId="0" borderId="73" xfId="1" applyFont="1" applyBorder="1" applyAlignment="1">
      <alignment horizontal="center" vertical="center"/>
    </xf>
    <xf numFmtId="0" fontId="24" fillId="0" borderId="42" xfId="1" applyFont="1" applyBorder="1" applyAlignment="1">
      <alignment horizontal="center" vertical="center"/>
    </xf>
    <xf numFmtId="0" fontId="24" fillId="0" borderId="42" xfId="1" applyFont="1" applyBorder="1" applyAlignment="1">
      <alignment horizontal="center" vertical="center" wrapText="1"/>
    </xf>
    <xf numFmtId="0" fontId="24" fillId="0" borderId="15" xfId="52" applyFont="1" applyBorder="1" applyAlignment="1">
      <alignment vertical="center" wrapText="1"/>
    </xf>
    <xf numFmtId="0" fontId="22" fillId="24" borderId="55" xfId="1" applyFont="1" applyFill="1" applyBorder="1" applyAlignment="1">
      <alignment vertical="center"/>
    </xf>
    <xf numFmtId="0" fontId="23" fillId="24" borderId="17" xfId="39" applyFont="1" applyFill="1" applyBorder="1" applyAlignment="1">
      <alignment horizontal="center" vertical="center" shrinkToFit="1"/>
    </xf>
    <xf numFmtId="0" fontId="23" fillId="24" borderId="17" xfId="1" applyFont="1" applyFill="1" applyBorder="1" applyAlignment="1">
      <alignment vertical="center"/>
    </xf>
    <xf numFmtId="0" fontId="0" fillId="0" borderId="58" xfId="0" applyBorder="1"/>
    <xf numFmtId="0" fontId="0" fillId="0" borderId="17" xfId="0" applyBorder="1"/>
    <xf numFmtId="0" fontId="24" fillId="24" borderId="17" xfId="52" applyFont="1" applyFill="1" applyBorder="1" applyAlignment="1">
      <alignment horizontal="left" vertical="center"/>
    </xf>
    <xf numFmtId="0" fontId="24" fillId="0" borderId="82" xfId="52" applyFont="1" applyBorder="1" applyAlignment="1">
      <alignment horizontal="left" vertical="center" wrapText="1" indent="2"/>
    </xf>
    <xf numFmtId="0" fontId="38" fillId="24" borderId="17" xfId="52" applyFont="1" applyFill="1" applyBorder="1" applyAlignment="1">
      <alignment vertical="center"/>
    </xf>
    <xf numFmtId="0" fontId="24" fillId="0" borderId="14" xfId="53" applyFont="1" applyBorder="1" applyAlignment="1">
      <alignment vertical="center" wrapText="1"/>
    </xf>
    <xf numFmtId="0" fontId="24" fillId="0" borderId="15" xfId="53" applyFont="1" applyBorder="1" applyAlignment="1">
      <alignment vertical="center" wrapText="1"/>
    </xf>
    <xf numFmtId="0" fontId="24" fillId="24" borderId="17" xfId="53" applyFont="1" applyFill="1" applyBorder="1" applyAlignment="1">
      <alignment vertical="center" wrapText="1"/>
    </xf>
    <xf numFmtId="0" fontId="24" fillId="0" borderId="14" xfId="53" applyFont="1" applyBorder="1" applyAlignment="1">
      <alignment horizontal="left" vertical="center" wrapText="1" indent="2"/>
    </xf>
    <xf numFmtId="0" fontId="24" fillId="0" borderId="13" xfId="53" applyFont="1" applyBorder="1" applyAlignment="1">
      <alignment horizontal="left" vertical="center" wrapText="1" indent="2"/>
    </xf>
    <xf numFmtId="0" fontId="24" fillId="0" borderId="13" xfId="53" applyFont="1" applyBorder="1" applyAlignment="1">
      <alignment horizontal="left" vertical="center" wrapText="1"/>
    </xf>
    <xf numFmtId="0" fontId="24" fillId="0" borderId="15" xfId="53" applyFont="1" applyBorder="1" applyAlignment="1">
      <alignment horizontal="left" vertical="center" wrapText="1"/>
    </xf>
    <xf numFmtId="0" fontId="24" fillId="0" borderId="13" xfId="53" applyFont="1" applyBorder="1" applyAlignment="1">
      <alignment vertical="center" wrapText="1"/>
    </xf>
    <xf numFmtId="0" fontId="24" fillId="24" borderId="17" xfId="53" applyFont="1" applyFill="1" applyBorder="1" applyAlignment="1">
      <alignment horizontal="left" vertical="center" wrapText="1"/>
    </xf>
    <xf numFmtId="49" fontId="24" fillId="0" borderId="13" xfId="58" applyNumberFormat="1" applyFont="1" applyBorder="1" applyAlignment="1">
      <alignment horizontal="left" vertical="center" wrapText="1" indent="2"/>
    </xf>
    <xf numFmtId="49" fontId="24" fillId="0" borderId="13" xfId="53" applyNumberFormat="1" applyFont="1" applyBorder="1" applyAlignment="1">
      <alignment horizontal="left" vertical="center" wrapText="1" indent="2"/>
    </xf>
    <xf numFmtId="49" fontId="24" fillId="0" borderId="13" xfId="53" applyNumberFormat="1" applyFont="1" applyBorder="1" applyAlignment="1">
      <alignment horizontal="left" vertical="center" wrapText="1"/>
    </xf>
    <xf numFmtId="0" fontId="23" fillId="24" borderId="16" xfId="1" applyFont="1" applyFill="1" applyBorder="1" applyAlignment="1">
      <alignment vertical="center" wrapText="1"/>
    </xf>
    <xf numFmtId="0" fontId="24" fillId="0" borderId="15" xfId="53" applyFont="1" applyBorder="1" applyAlignment="1">
      <alignment horizontal="left" vertical="center" wrapText="1" indent="2"/>
    </xf>
    <xf numFmtId="0" fontId="24" fillId="0" borderId="42" xfId="53" applyFont="1" applyBorder="1" applyAlignment="1">
      <alignment horizontal="left" vertical="center" wrapText="1" indent="2"/>
    </xf>
    <xf numFmtId="0" fontId="22" fillId="24" borderId="58" xfId="1" applyFont="1" applyFill="1" applyBorder="1" applyAlignment="1">
      <alignment vertical="center"/>
    </xf>
    <xf numFmtId="0" fontId="22" fillId="24" borderId="0" xfId="1" applyFont="1" applyFill="1" applyAlignment="1">
      <alignment vertical="center"/>
    </xf>
    <xf numFmtId="0" fontId="24" fillId="0" borderId="14" xfId="52" applyFont="1" applyBorder="1" applyAlignment="1">
      <alignment horizontal="left" vertical="center" wrapText="1"/>
    </xf>
    <xf numFmtId="0" fontId="24" fillId="0" borderId="14" xfId="59" applyFont="1" applyBorder="1" applyAlignment="1">
      <alignment horizontal="left" vertical="center" wrapText="1" indent="2"/>
    </xf>
    <xf numFmtId="0" fontId="24" fillId="0" borderId="13" xfId="59" applyFont="1" applyBorder="1" applyAlignment="1">
      <alignment horizontal="left" vertical="center" wrapText="1" indent="2"/>
    </xf>
    <xf numFmtId="0" fontId="24" fillId="0" borderId="13" xfId="59" applyFont="1" applyBorder="1" applyAlignment="1">
      <alignment vertical="center" wrapText="1"/>
    </xf>
    <xf numFmtId="0" fontId="24" fillId="0" borderId="13" xfId="59" applyFont="1" applyBorder="1" applyAlignment="1">
      <alignment horizontal="left" vertical="center" wrapText="1"/>
    </xf>
    <xf numFmtId="0" fontId="23" fillId="24" borderId="21" xfId="1" applyFont="1" applyFill="1" applyBorder="1" applyAlignment="1">
      <alignment horizontal="center" vertical="center"/>
    </xf>
    <xf numFmtId="0" fontId="26" fillId="0" borderId="92" xfId="0" applyFont="1" applyBorder="1" applyAlignment="1">
      <alignment horizontal="center" wrapText="1"/>
    </xf>
    <xf numFmtId="0" fontId="24" fillId="0" borderId="59" xfId="53" applyFont="1" applyBorder="1" applyAlignment="1">
      <alignment vertical="center" wrapText="1"/>
    </xf>
    <xf numFmtId="0" fontId="24" fillId="0" borderId="16" xfId="53" applyFont="1" applyBorder="1" applyAlignment="1">
      <alignment vertical="center" wrapText="1"/>
    </xf>
    <xf numFmtId="0" fontId="24" fillId="0" borderId="16" xfId="53" applyFont="1" applyBorder="1" applyAlignment="1">
      <alignment horizontal="left" vertical="center" wrapText="1"/>
    </xf>
    <xf numFmtId="0" fontId="24" fillId="0" borderId="56" xfId="53" applyFont="1" applyBorder="1" applyAlignment="1">
      <alignment horizontal="left" vertical="center" wrapText="1"/>
    </xf>
    <xf numFmtId="0" fontId="24" fillId="0" borderId="16" xfId="53" applyFont="1" applyBorder="1" applyAlignment="1">
      <alignment horizontal="left" vertical="center" wrapText="1" indent="2"/>
    </xf>
    <xf numFmtId="0" fontId="24" fillId="0" borderId="56" xfId="53" applyFont="1" applyBorder="1" applyAlignment="1">
      <alignment horizontal="left" vertical="center" wrapText="1" indent="2"/>
    </xf>
    <xf numFmtId="0" fontId="24" fillId="0" borderId="56" xfId="53" applyFont="1" applyBorder="1" applyAlignment="1">
      <alignment vertical="center" wrapText="1"/>
    </xf>
    <xf numFmtId="0" fontId="24" fillId="0" borderId="59" xfId="53" applyFont="1" applyBorder="1" applyAlignment="1">
      <alignment horizontal="left" vertical="center" wrapText="1" indent="2"/>
    </xf>
    <xf numFmtId="0" fontId="24" fillId="0" borderId="88" xfId="53" applyFont="1" applyBorder="1" applyAlignment="1">
      <alignment vertical="center" wrapText="1"/>
    </xf>
    <xf numFmtId="0" fontId="0" fillId="0" borderId="66" xfId="0" applyBorder="1"/>
    <xf numFmtId="0" fontId="22" fillId="24" borderId="91" xfId="1" applyFont="1" applyFill="1" applyBorder="1" applyAlignment="1">
      <alignment vertical="center"/>
    </xf>
    <xf numFmtId="0" fontId="23" fillId="24" borderId="91" xfId="39" applyFont="1" applyFill="1" applyBorder="1" applyAlignment="1">
      <alignment horizontal="center" vertical="center" shrinkToFit="1"/>
    </xf>
    <xf numFmtId="0" fontId="23" fillId="24" borderId="17" xfId="1" applyFont="1" applyFill="1" applyBorder="1" applyAlignment="1">
      <alignment horizontal="center" vertical="center" wrapText="1"/>
    </xf>
    <xf numFmtId="0" fontId="26" fillId="24" borderId="17" xfId="0" applyFont="1" applyFill="1" applyBorder="1" applyAlignment="1">
      <alignment horizontal="center" wrapText="1"/>
    </xf>
    <xf numFmtId="0" fontId="23" fillId="24" borderId="17" xfId="1" applyFont="1" applyFill="1" applyBorder="1"/>
    <xf numFmtId="0" fontId="23" fillId="24" borderId="17" xfId="1" applyFont="1" applyFill="1" applyBorder="1" applyAlignment="1">
      <alignment horizontal="center"/>
    </xf>
    <xf numFmtId="0" fontId="24" fillId="24" borderId="17" xfId="1" applyFont="1" applyFill="1" applyBorder="1" applyAlignment="1">
      <alignment horizontal="center"/>
    </xf>
    <xf numFmtId="0" fontId="23" fillId="24" borderId="17" xfId="1" applyFont="1" applyFill="1" applyBorder="1" applyAlignment="1">
      <alignment horizontal="left" vertical="center" wrapText="1"/>
    </xf>
    <xf numFmtId="0" fontId="24" fillId="0" borderId="59" xfId="53" applyFont="1" applyBorder="1" applyAlignment="1">
      <alignment horizontal="left" vertical="center" wrapText="1" indent="1"/>
    </xf>
    <xf numFmtId="0" fontId="24" fillId="0" borderId="16" xfId="53" applyFont="1" applyBorder="1" applyAlignment="1">
      <alignment horizontal="left" vertical="center" wrapText="1" indent="1"/>
    </xf>
    <xf numFmtId="0" fontId="24" fillId="0" borderId="16" xfId="53" applyFont="1" applyBorder="1" applyAlignment="1">
      <alignment horizontal="left" vertical="center" indent="2"/>
    </xf>
    <xf numFmtId="0" fontId="23" fillId="24" borderId="17" xfId="1" applyFont="1" applyFill="1" applyBorder="1" applyAlignment="1">
      <alignment horizontal="center" vertical="center"/>
    </xf>
    <xf numFmtId="0" fontId="24" fillId="0" borderId="59" xfId="53" applyFont="1" applyBorder="1" applyAlignment="1">
      <alignment horizontal="left" vertical="center" wrapText="1"/>
    </xf>
    <xf numFmtId="0" fontId="24" fillId="0" borderId="16" xfId="53" applyFont="1" applyBorder="1" applyAlignment="1">
      <alignment horizontal="left" vertical="center" wrapText="1" indent="3"/>
    </xf>
    <xf numFmtId="0" fontId="24" fillId="25" borderId="59" xfId="53" applyFont="1" applyFill="1" applyBorder="1" applyAlignment="1">
      <alignment horizontal="left" vertical="center" wrapText="1"/>
    </xf>
    <xf numFmtId="0" fontId="24" fillId="0" borderId="57" xfId="53" applyFont="1" applyBorder="1" applyAlignment="1">
      <alignment vertical="center" wrapText="1"/>
    </xf>
    <xf numFmtId="0" fontId="24" fillId="25" borderId="67" xfId="53" applyFont="1" applyFill="1" applyBorder="1" applyAlignment="1">
      <alignment vertical="center" wrapText="1"/>
    </xf>
    <xf numFmtId="0" fontId="24" fillId="25" borderId="59" xfId="53" applyFont="1" applyFill="1" applyBorder="1" applyAlignment="1">
      <alignment horizontal="left" vertical="center" wrapText="1" indent="2"/>
    </xf>
    <xf numFmtId="0" fontId="24" fillId="25" borderId="16" xfId="53" applyFont="1" applyFill="1" applyBorder="1" applyAlignment="1">
      <alignment horizontal="left" vertical="center" wrapText="1" indent="2"/>
    </xf>
    <xf numFmtId="0" fontId="24" fillId="25" borderId="56" xfId="53" applyFont="1" applyFill="1" applyBorder="1" applyAlignment="1">
      <alignment horizontal="left" vertical="center" wrapText="1" indent="2"/>
    </xf>
    <xf numFmtId="0" fontId="24" fillId="0" borderId="67" xfId="53" applyFont="1" applyBorder="1" applyAlignment="1">
      <alignment horizontal="left" vertical="center" wrapText="1"/>
    </xf>
    <xf numFmtId="0" fontId="38" fillId="24" borderId="17" xfId="53" applyFont="1" applyFill="1" applyBorder="1" applyAlignment="1">
      <alignment horizontal="left" vertical="center" wrapText="1"/>
    </xf>
    <xf numFmtId="0" fontId="38" fillId="25" borderId="56" xfId="53" applyFont="1" applyFill="1" applyBorder="1" applyAlignment="1">
      <alignment horizontal="left" vertical="center" wrapText="1"/>
    </xf>
    <xf numFmtId="0" fontId="38" fillId="25" borderId="67" xfId="53" applyFont="1" applyFill="1" applyBorder="1" applyAlignment="1">
      <alignment horizontal="left" vertical="center" wrapText="1" indent="1"/>
    </xf>
    <xf numFmtId="0" fontId="38" fillId="0" borderId="59" xfId="53" applyFont="1" applyBorder="1" applyAlignment="1">
      <alignment horizontal="left" vertical="center" wrapText="1" indent="1"/>
    </xf>
    <xf numFmtId="0" fontId="38" fillId="25" borderId="56" xfId="53" applyFont="1" applyFill="1" applyBorder="1" applyAlignment="1">
      <alignment horizontal="left" vertical="center" wrapText="1" indent="1"/>
    </xf>
    <xf numFmtId="0" fontId="38" fillId="0" borderId="67" xfId="53" applyFont="1" applyBorder="1" applyAlignment="1">
      <alignment horizontal="left" vertical="center" wrapText="1" indent="1"/>
    </xf>
    <xf numFmtId="0" fontId="38" fillId="0" borderId="59" xfId="53" applyFont="1" applyBorder="1" applyAlignment="1">
      <alignment horizontal="left" vertical="center" indent="1"/>
    </xf>
    <xf numFmtId="0" fontId="38" fillId="0" borderId="16" xfId="53" applyFont="1" applyBorder="1" applyAlignment="1">
      <alignment horizontal="left" vertical="center" indent="1"/>
    </xf>
    <xf numFmtId="0" fontId="0" fillId="0" borderId="67" xfId="0" applyBorder="1"/>
    <xf numFmtId="0" fontId="23" fillId="26" borderId="69" xfId="1" applyFont="1" applyFill="1" applyBorder="1" applyAlignment="1">
      <alignment horizontal="center" vertical="center" wrapText="1"/>
    </xf>
    <xf numFmtId="0" fontId="23" fillId="26" borderId="70" xfId="1" applyFont="1" applyFill="1" applyBorder="1" applyAlignment="1">
      <alignment horizontal="center" vertical="center" wrapText="1"/>
    </xf>
    <xf numFmtId="0" fontId="23" fillId="24" borderId="21" xfId="1" applyFont="1" applyFill="1" applyBorder="1" applyAlignment="1">
      <alignment vertical="center"/>
    </xf>
    <xf numFmtId="0" fontId="24" fillId="0" borderId="67" xfId="53" applyFont="1" applyBorder="1" applyAlignment="1">
      <alignment vertical="center" wrapText="1"/>
    </xf>
    <xf numFmtId="0" fontId="24" fillId="0" borderId="16" xfId="39" applyFont="1" applyBorder="1" applyAlignment="1">
      <alignment horizontal="left" vertical="center" wrapText="1"/>
    </xf>
    <xf numFmtId="0" fontId="24" fillId="0" borderId="16" xfId="39" applyFont="1" applyBorder="1" applyAlignment="1">
      <alignment horizontal="left" vertical="center" wrapText="1" indent="2"/>
    </xf>
    <xf numFmtId="0" fontId="24" fillId="0" borderId="74" xfId="1" applyFont="1" applyBorder="1" applyAlignment="1">
      <alignment horizontal="center" vertical="center"/>
    </xf>
    <xf numFmtId="0" fontId="24" fillId="0" borderId="15" xfId="1" applyFont="1" applyBorder="1" applyAlignment="1">
      <alignment horizontal="center" vertical="center"/>
    </xf>
    <xf numFmtId="0" fontId="24" fillId="0" borderId="56" xfId="39" applyFont="1" applyBorder="1" applyAlignment="1">
      <alignment horizontal="left" vertical="center" wrapText="1"/>
    </xf>
    <xf numFmtId="0" fontId="23" fillId="24" borderId="14" xfId="39" applyFont="1" applyFill="1" applyBorder="1" applyAlignment="1" applyProtection="1">
      <alignment horizontal="center" vertical="center" shrinkToFit="1"/>
      <protection locked="0"/>
    </xf>
    <xf numFmtId="0" fontId="26" fillId="0" borderId="29" xfId="0" applyFont="1" applyBorder="1" applyAlignment="1" applyProtection="1">
      <alignment horizontal="center" wrapText="1"/>
      <protection locked="0"/>
    </xf>
    <xf numFmtId="0" fontId="23" fillId="0" borderId="34" xfId="1" applyFont="1" applyBorder="1" applyProtection="1">
      <protection locked="0"/>
    </xf>
    <xf numFmtId="0" fontId="23" fillId="0" borderId="23" xfId="1" applyFont="1" applyBorder="1" applyAlignment="1" applyProtection="1">
      <alignment horizontal="center"/>
      <protection locked="0"/>
    </xf>
    <xf numFmtId="0" fontId="24" fillId="0" borderId="23" xfId="1" applyFont="1" applyBorder="1" applyAlignment="1" applyProtection="1">
      <alignment horizontal="center"/>
      <protection locked="0"/>
    </xf>
    <xf numFmtId="0" fontId="23" fillId="0" borderId="30" xfId="1" applyFont="1" applyBorder="1" applyAlignment="1" applyProtection="1">
      <alignment horizontal="center"/>
      <protection locked="0"/>
    </xf>
    <xf numFmtId="0" fontId="23" fillId="24" borderId="13" xfId="39" applyFont="1" applyFill="1" applyBorder="1" applyAlignment="1" applyProtection="1">
      <alignment horizontal="center" vertical="center" shrinkToFit="1"/>
      <protection locked="0"/>
    </xf>
    <xf numFmtId="0" fontId="26" fillId="0" borderId="24" xfId="0" applyFont="1" applyBorder="1" applyAlignment="1" applyProtection="1">
      <alignment horizontal="center" wrapText="1"/>
      <protection locked="0"/>
    </xf>
    <xf numFmtId="0" fontId="23" fillId="0" borderId="20" xfId="1" applyFont="1" applyBorder="1" applyProtection="1">
      <protection locked="0"/>
    </xf>
    <xf numFmtId="0" fontId="23" fillId="24" borderId="15" xfId="39" applyFont="1" applyFill="1" applyBorder="1" applyAlignment="1" applyProtection="1">
      <alignment horizontal="center" vertical="center" shrinkToFit="1"/>
      <protection locked="0"/>
    </xf>
    <xf numFmtId="0" fontId="26" fillId="0" borderId="33" xfId="0" applyFont="1" applyBorder="1" applyAlignment="1" applyProtection="1">
      <alignment horizontal="center" wrapText="1"/>
      <protection locked="0"/>
    </xf>
    <xf numFmtId="0" fontId="24" fillId="0" borderId="19" xfId="1" applyFont="1" applyBorder="1" applyProtection="1">
      <protection locked="0"/>
    </xf>
    <xf numFmtId="0" fontId="23" fillId="0" borderId="25" xfId="1" applyFont="1" applyBorder="1" applyAlignment="1" applyProtection="1">
      <alignment horizontal="center"/>
      <protection locked="0"/>
    </xf>
    <xf numFmtId="0" fontId="47" fillId="24" borderId="13" xfId="39" applyFont="1" applyFill="1" applyBorder="1" applyAlignment="1" applyProtection="1">
      <alignment horizontal="center" vertical="center" shrinkToFit="1"/>
      <protection locked="0"/>
    </xf>
    <xf numFmtId="0" fontId="47" fillId="0" borderId="19" xfId="1" applyFont="1" applyBorder="1" applyAlignment="1" applyProtection="1">
      <alignment horizontal="center"/>
      <protection locked="0"/>
    </xf>
    <xf numFmtId="0" fontId="48" fillId="0" borderId="19" xfId="1" applyFont="1" applyBorder="1" applyAlignment="1" applyProtection="1">
      <alignment horizontal="center"/>
      <protection locked="0"/>
    </xf>
    <xf numFmtId="0" fontId="47" fillId="0" borderId="25" xfId="1" applyFont="1" applyBorder="1" applyAlignment="1" applyProtection="1">
      <alignment horizontal="center"/>
      <protection locked="0"/>
    </xf>
    <xf numFmtId="0" fontId="47" fillId="0" borderId="17" xfId="1" applyFont="1" applyBorder="1" applyAlignment="1" applyProtection="1">
      <alignment horizontal="left" vertical="center" wrapText="1"/>
      <protection locked="0"/>
    </xf>
    <xf numFmtId="0" fontId="49" fillId="0" borderId="24" xfId="0" applyFont="1" applyBorder="1" applyAlignment="1" applyProtection="1">
      <alignment horizontal="center" wrapText="1"/>
      <protection locked="0"/>
    </xf>
    <xf numFmtId="0" fontId="47" fillId="0" borderId="19" xfId="1" applyFont="1" applyBorder="1" applyProtection="1">
      <protection locked="0"/>
    </xf>
    <xf numFmtId="0" fontId="23" fillId="0" borderId="19" xfId="1" applyFont="1" applyBorder="1" applyAlignment="1" applyProtection="1">
      <alignment horizontal="center"/>
      <protection locked="0"/>
    </xf>
    <xf numFmtId="0" fontId="24" fillId="0" borderId="19" xfId="1" applyFont="1" applyBorder="1" applyAlignment="1" applyProtection="1">
      <alignment horizontal="center"/>
      <protection locked="0"/>
    </xf>
    <xf numFmtId="0" fontId="23" fillId="0" borderId="22" xfId="1" applyFont="1" applyBorder="1" applyAlignment="1" applyProtection="1">
      <alignment horizontal="center"/>
      <protection locked="0"/>
    </xf>
    <xf numFmtId="0" fontId="24" fillId="0" borderId="22" xfId="1" applyFont="1" applyBorder="1" applyAlignment="1" applyProtection="1">
      <alignment horizontal="center"/>
      <protection locked="0"/>
    </xf>
    <xf numFmtId="0" fontId="23" fillId="0" borderId="32" xfId="1" applyFont="1" applyBorder="1" applyAlignment="1" applyProtection="1">
      <alignment horizontal="center"/>
      <protection locked="0"/>
    </xf>
    <xf numFmtId="0" fontId="23" fillId="0" borderId="19" xfId="1" applyFont="1" applyBorder="1" applyProtection="1">
      <protection locked="0"/>
    </xf>
    <xf numFmtId="0" fontId="23" fillId="0" borderId="23" xfId="1" applyFont="1" applyBorder="1" applyProtection="1">
      <protection locked="0"/>
    </xf>
    <xf numFmtId="0" fontId="23" fillId="24" borderId="82" xfId="39" applyFont="1" applyFill="1" applyBorder="1" applyAlignment="1" applyProtection="1">
      <alignment horizontal="center" vertical="center" shrinkToFit="1"/>
      <protection locked="0"/>
    </xf>
    <xf numFmtId="0" fontId="26" fillId="0" borderId="84" xfId="0" applyFont="1" applyBorder="1" applyAlignment="1" applyProtection="1">
      <alignment horizontal="center" wrapText="1"/>
      <protection locked="0"/>
    </xf>
    <xf numFmtId="0" fontId="23" fillId="0" borderId="85" xfId="1" applyFont="1" applyBorder="1" applyProtection="1">
      <protection locked="0"/>
    </xf>
    <xf numFmtId="0" fontId="23" fillId="0" borderId="85" xfId="1" applyFont="1" applyBorder="1" applyAlignment="1" applyProtection="1">
      <alignment horizontal="center"/>
      <protection locked="0"/>
    </xf>
    <xf numFmtId="0" fontId="24" fillId="0" borderId="85" xfId="1" applyFont="1" applyBorder="1" applyAlignment="1" applyProtection="1">
      <alignment horizontal="center"/>
      <protection locked="0"/>
    </xf>
    <xf numFmtId="0" fontId="23" fillId="0" borderId="86" xfId="1" applyFont="1" applyBorder="1" applyAlignment="1" applyProtection="1">
      <alignment horizontal="center"/>
      <protection locked="0"/>
    </xf>
    <xf numFmtId="0" fontId="23" fillId="0" borderId="22" xfId="1" applyFont="1" applyBorder="1" applyProtection="1">
      <protection locked="0"/>
    </xf>
    <xf numFmtId="0" fontId="26" fillId="0" borderId="26" xfId="0" applyFont="1" applyBorder="1" applyAlignment="1" applyProtection="1">
      <alignment horizontal="center" wrapText="1"/>
      <protection locked="0"/>
    </xf>
    <xf numFmtId="0" fontId="24" fillId="0" borderId="22" xfId="1" applyFont="1" applyBorder="1" applyProtection="1">
      <protection locked="0"/>
    </xf>
    <xf numFmtId="0" fontId="23" fillId="24" borderId="17" xfId="1" applyFont="1" applyFill="1" applyBorder="1" applyAlignment="1" applyProtection="1">
      <alignment vertical="center"/>
      <protection locked="0"/>
    </xf>
    <xf numFmtId="0" fontId="23" fillId="0" borderId="27" xfId="1" applyFont="1" applyBorder="1" applyProtection="1">
      <protection locked="0"/>
    </xf>
    <xf numFmtId="0" fontId="23" fillId="0" borderId="27" xfId="1" applyFont="1" applyBorder="1" applyAlignment="1" applyProtection="1">
      <alignment horizontal="center"/>
      <protection locked="0"/>
    </xf>
    <xf numFmtId="0" fontId="24" fillId="0" borderId="27" xfId="1" applyFont="1" applyBorder="1" applyAlignment="1" applyProtection="1">
      <alignment horizontal="center"/>
      <protection locked="0"/>
    </xf>
    <xf numFmtId="0" fontId="23" fillId="0" borderId="28" xfId="1" applyFont="1" applyBorder="1" applyAlignment="1" applyProtection="1">
      <alignment horizontal="center"/>
      <protection locked="0"/>
    </xf>
    <xf numFmtId="0" fontId="23" fillId="24" borderId="18" xfId="1" applyFont="1" applyFill="1" applyBorder="1" applyAlignment="1" applyProtection="1">
      <alignment vertical="center" wrapText="1"/>
      <protection locked="0"/>
    </xf>
    <xf numFmtId="0" fontId="23" fillId="24" borderId="83" xfId="1" applyFont="1" applyFill="1" applyBorder="1" applyAlignment="1" applyProtection="1">
      <alignment vertical="center"/>
      <protection locked="0"/>
    </xf>
    <xf numFmtId="0" fontId="24" fillId="0" borderId="25" xfId="1" applyFont="1" applyBorder="1" applyAlignment="1" applyProtection="1">
      <alignment horizontal="center"/>
      <protection locked="0"/>
    </xf>
    <xf numFmtId="0" fontId="23" fillId="0" borderId="31" xfId="1" applyFont="1" applyBorder="1" applyAlignment="1" applyProtection="1">
      <alignment horizontal="center"/>
      <protection locked="0"/>
    </xf>
    <xf numFmtId="0" fontId="24" fillId="0" borderId="31" xfId="1" applyFont="1" applyBorder="1" applyAlignment="1" applyProtection="1">
      <alignment horizontal="center"/>
      <protection locked="0"/>
    </xf>
    <xf numFmtId="0" fontId="24" fillId="0" borderId="23" xfId="1" applyFont="1" applyBorder="1" applyProtection="1">
      <protection locked="0"/>
    </xf>
    <xf numFmtId="0" fontId="23" fillId="24" borderId="13" xfId="1" applyFont="1" applyFill="1" applyBorder="1" applyAlignment="1" applyProtection="1">
      <alignment horizontal="center" vertical="center"/>
      <protection locked="0"/>
    </xf>
    <xf numFmtId="0" fontId="23" fillId="24" borderId="16" xfId="1" applyFont="1" applyFill="1" applyBorder="1" applyAlignment="1" applyProtection="1">
      <alignment horizontal="center" vertical="center"/>
      <protection locked="0"/>
    </xf>
    <xf numFmtId="0" fontId="23" fillId="24" borderId="13" xfId="1" applyFont="1" applyFill="1" applyBorder="1" applyAlignment="1" applyProtection="1">
      <alignment horizontal="center" vertical="center" wrapText="1"/>
      <protection locked="0"/>
    </xf>
    <xf numFmtId="0" fontId="23" fillId="0" borderId="89" xfId="1" applyFont="1" applyBorder="1" applyProtection="1">
      <protection locked="0"/>
    </xf>
    <xf numFmtId="0" fontId="23" fillId="0" borderId="89" xfId="1" applyFont="1" applyBorder="1" applyAlignment="1" applyProtection="1">
      <alignment horizontal="center"/>
      <protection locked="0"/>
    </xf>
    <xf numFmtId="0" fontId="24" fillId="0" borderId="89" xfId="1" applyFont="1" applyBorder="1" applyAlignment="1" applyProtection="1">
      <alignment horizontal="center"/>
      <protection locked="0"/>
    </xf>
    <xf numFmtId="0" fontId="23" fillId="0" borderId="90" xfId="1" applyFont="1" applyBorder="1" applyAlignment="1" applyProtection="1">
      <alignment horizontal="center"/>
      <protection locked="0"/>
    </xf>
    <xf numFmtId="0" fontId="23" fillId="24" borderId="56" xfId="1" applyFont="1" applyFill="1" applyBorder="1" applyAlignment="1" applyProtection="1">
      <alignment horizontal="center" vertical="center"/>
      <protection locked="0"/>
    </xf>
    <xf numFmtId="0" fontId="23" fillId="24" borderId="16" xfId="1" applyFont="1" applyFill="1" applyBorder="1" applyAlignment="1" applyProtection="1">
      <alignment vertical="center"/>
      <protection locked="0"/>
    </xf>
    <xf numFmtId="0" fontId="23" fillId="24" borderId="13" xfId="1" applyFont="1" applyFill="1" applyBorder="1" applyAlignment="1" applyProtection="1">
      <alignment vertical="center" wrapText="1"/>
      <protection locked="0"/>
    </xf>
    <xf numFmtId="0" fontId="44" fillId="26" borderId="39" xfId="1" applyFont="1" applyFill="1" applyBorder="1" applyAlignment="1">
      <alignment horizontal="center" vertical="center" wrapText="1"/>
    </xf>
    <xf numFmtId="0" fontId="44" fillId="26" borderId="40" xfId="1" applyFont="1" applyFill="1" applyBorder="1" applyAlignment="1">
      <alignment horizontal="center" vertical="center" wrapText="1"/>
    </xf>
    <xf numFmtId="0" fontId="0" fillId="0" borderId="75" xfId="0" applyBorder="1" applyAlignment="1">
      <alignment horizontal="center"/>
    </xf>
    <xf numFmtId="0" fontId="41" fillId="0" borderId="64" xfId="52" applyFont="1" applyBorder="1" applyAlignment="1">
      <alignment horizontal="center" vertical="center"/>
    </xf>
    <xf numFmtId="0" fontId="41" fillId="0" borderId="63" xfId="52" applyFont="1" applyBorder="1" applyAlignment="1">
      <alignment horizontal="center" vertical="center"/>
    </xf>
  </cellXfs>
  <cellStyles count="61">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3" xfId="50"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Hyperlink" xfId="57" builtinId="8"/>
    <cellStyle name="Input 2" xfId="35" xr:uid="{00000000-0005-0000-0000-000023000000}"/>
    <cellStyle name="Input 3" xfId="51" xr:uid="{00000000-0005-0000-0000-000024000000}"/>
    <cellStyle name="Linked Cell 2" xfId="36" xr:uid="{00000000-0005-0000-0000-000025000000}"/>
    <cellStyle name="Neutral 2" xfId="37" xr:uid="{00000000-0005-0000-0000-000026000000}"/>
    <cellStyle name="Normal" xfId="0" builtinId="0"/>
    <cellStyle name="Normal 2" xfId="38" xr:uid="{00000000-0005-0000-0000-000028000000}"/>
    <cellStyle name="Normal 3" xfId="39" xr:uid="{00000000-0005-0000-0000-000029000000}"/>
    <cellStyle name="Normal 3 2" xfId="53" xr:uid="{00000000-0005-0000-0000-00002A000000}"/>
    <cellStyle name="Normal 3 64" xfId="54" xr:uid="{00000000-0005-0000-0000-00002B000000}"/>
    <cellStyle name="Normal 3 64 2" xfId="56" xr:uid="{00000000-0005-0000-0000-00002C000000}"/>
    <cellStyle name="Normal 4" xfId="1" xr:uid="{00000000-0005-0000-0000-00002D000000}"/>
    <cellStyle name="Normal 5" xfId="52" xr:uid="{00000000-0005-0000-0000-00002E000000}"/>
    <cellStyle name="Normal 5 2" xfId="60" xr:uid="{7BC4BEFB-FBB4-4832-A31F-0AC9CAC4F200}"/>
    <cellStyle name="Normal 6" xfId="59" xr:uid="{00000000-0005-0000-0000-00002F000000}"/>
    <cellStyle name="Normal 83 2" xfId="55" xr:uid="{00000000-0005-0000-0000-000030000000}"/>
    <cellStyle name="Normal_VCC RMS Functional Reqs Workbook" xfId="58" xr:uid="{00000000-0005-0000-0000-000031000000}"/>
    <cellStyle name="Note 2" xfId="45" xr:uid="{00000000-0005-0000-0000-000032000000}"/>
    <cellStyle name="Note 2 2" xfId="49" xr:uid="{00000000-0005-0000-0000-000033000000}"/>
    <cellStyle name="Note 3" xfId="40" xr:uid="{00000000-0005-0000-0000-000034000000}"/>
    <cellStyle name="Note 4" xfId="46" xr:uid="{00000000-0005-0000-0000-000035000000}"/>
    <cellStyle name="Output 2" xfId="41" xr:uid="{00000000-0005-0000-0000-000036000000}"/>
    <cellStyle name="Output 3" xfId="47" xr:uid="{00000000-0005-0000-0000-000037000000}"/>
    <cellStyle name="Title 2" xfId="42" xr:uid="{00000000-0005-0000-0000-000038000000}"/>
    <cellStyle name="Total 2" xfId="43" xr:uid="{00000000-0005-0000-0000-000039000000}"/>
    <cellStyle name="Total 3" xfId="48" xr:uid="{00000000-0005-0000-0000-00003A000000}"/>
    <cellStyle name="Warning Text 2" xfId="44" xr:uid="{00000000-0005-0000-0000-00003B000000}"/>
  </cellStyles>
  <dxfs count="461">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FFC5"/>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border diagonalUp="0" diagonalDown="0">
        <left style="dashed">
          <color theme="0" tint="-0.499984740745262"/>
        </left>
        <right style="thin">
          <color indexed="64"/>
        </right>
        <top/>
        <bottom style="dashed">
          <color theme="0" tint="-0.499984740745262"/>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bottom style="dashed">
          <color theme="0" tint="-0.499984740745262"/>
        </bottom>
        <vertical/>
        <horizontal/>
      </border>
      <protection locked="1" hidden="0"/>
    </dxf>
    <dxf>
      <font>
        <b val="0"/>
        <i val="0"/>
        <strike val="0"/>
        <condense val="0"/>
        <extend val="0"/>
        <outline val="0"/>
        <shadow val="0"/>
        <u val="none"/>
        <vertAlign val="baseline"/>
        <sz val="7"/>
        <color theme="1"/>
        <name val="Calibri"/>
        <scheme val="minor"/>
      </font>
      <alignment horizontal="center" vertical="bottom" textRotation="0" wrapText="1" indent="0" justifyLastLine="0" shrinkToFit="0" readingOrder="0"/>
      <border diagonalUp="0" diagonalDown="0">
        <left style="thin">
          <color indexed="64"/>
        </left>
        <right style="dashed">
          <color theme="0" tint="-0.499984740745262"/>
        </right>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7"/>
        <color theme="1"/>
        <name val="Calibri"/>
        <scheme val="minor"/>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7"/>
        <color theme="1"/>
        <name val="Calibri"/>
        <scheme val="minor"/>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outline="0">
        <left style="medium">
          <color indexed="64"/>
        </left>
        <right style="medium">
          <color indexed="64"/>
        </right>
        <top style="medium">
          <color rgb="FF000000"/>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7"/>
        <color theme="1"/>
        <name val="Calibri"/>
        <scheme val="minor"/>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outline="0">
        <left style="medium">
          <color indexed="64"/>
        </left>
        <right style="medium">
          <color indexed="64"/>
        </right>
        <top style="medium">
          <color rgb="FF000000"/>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style="medium">
          <color indexed="64"/>
        </right>
        <top/>
        <bottom style="medium">
          <color indexed="64"/>
        </bottom>
      </border>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style="medium">
          <color indexed="64"/>
        </left>
        <right/>
        <top/>
        <bottom style="medium">
          <color indexed="64"/>
        </bottom>
      </border>
      <protection locked="1" hidden="0"/>
    </dxf>
    <dxf>
      <border outline="0">
        <top style="medium">
          <color indexed="64"/>
        </top>
        <bottom style="thin">
          <color indexed="64"/>
        </bottom>
      </border>
    </dxf>
    <dxf>
      <alignment horizontal="right" vertical="bottom" textRotation="0" wrapText="0" indent="0" justifyLastLine="0" shrinkToFit="0" readingOrder="0"/>
    </dxf>
    <dxf>
      <border outline="0">
        <bottom style="medium">
          <color indexed="64"/>
        </bottom>
      </border>
    </dxf>
    <dxf>
      <font>
        <b/>
        <i val="0"/>
        <strike val="0"/>
        <condense val="0"/>
        <extend val="0"/>
        <outline val="0"/>
        <shadow val="0"/>
        <u/>
        <vertAlign val="baseline"/>
        <sz val="16"/>
        <color theme="0"/>
        <name val="Arial"/>
        <scheme val="none"/>
      </font>
      <fill>
        <patternFill patternType="solid">
          <fgColor indexed="64"/>
          <bgColor rgb="FFA34D43"/>
        </patternFill>
      </fill>
      <alignment horizontal="center" vertical="center" textRotation="0" wrapText="1" indent="0" justifyLastLine="0" shrinkToFit="0" readingOrder="0"/>
      <protection locked="1" hidden="0"/>
    </dxf>
    <dxf>
      <fill>
        <patternFill>
          <bgColor theme="1"/>
        </patternFill>
      </fill>
    </dxf>
  </dxfs>
  <tableStyles count="1" defaultTableStyle="TableStyleMedium2" defaultPivotStyle="PivotStyleLight16">
    <tableStyle name="Table Style 1" pivot="0" count="1" xr9:uid="{00000000-0011-0000-FFFF-FFFF00000000}">
      <tableStyleElement type="firstColumnStripe" dxfId="460"/>
    </tableStyle>
  </tableStyles>
  <colors>
    <mruColors>
      <color rgb="FFFFCC00"/>
      <color rgb="FFFF9F9F"/>
      <color rgb="FFFF8585"/>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B3:I47" headerRowCount="0" totalsRowShown="0" headerRowDxfId="459" dataDxfId="457" headerRowBorderDxfId="458" tableBorderDxfId="456" headerRowCellStyle="Normal 4">
  <tableColumns count="8">
    <tableColumn id="1" xr3:uid="{00000000-0010-0000-0000-000001000000}" name="Proposal Evaluation Summary" headerRowDxfId="455" dataDxfId="454"/>
    <tableColumn id="2" xr3:uid="{00000000-0010-0000-0000-000002000000}" name="Column1" headerRowDxfId="453" dataDxfId="452"/>
    <tableColumn id="3" xr3:uid="{00000000-0010-0000-0000-000003000000}" name="Column2" headerRowDxfId="451" dataDxfId="450"/>
    <tableColumn id="4" xr3:uid="{00000000-0010-0000-0000-000004000000}" name="Column3" headerRowDxfId="449" dataDxfId="448"/>
    <tableColumn id="5" xr3:uid="{00000000-0010-0000-0000-000005000000}" name="Column4" headerRowDxfId="447" dataDxfId="446"/>
    <tableColumn id="6" xr3:uid="{00000000-0010-0000-0000-000006000000}" name="Column5" headerRowDxfId="445" dataDxfId="444"/>
    <tableColumn id="7" xr3:uid="{00000000-0010-0000-0000-000007000000}" name="Column6" headerRowDxfId="443" dataDxfId="442"/>
    <tableColumn id="8" xr3:uid="{00000000-0010-0000-0000-000008000000}" name="Column7" headerRowDxfId="441" dataDxfId="44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6" displayName="Table6" ref="B2:L231" totalsRowShown="0" headerRowDxfId="439" dataDxfId="438" tableBorderDxfId="437" headerRowCellStyle="Normal 4">
  <autoFilter ref="B2:L231" xr:uid="{00000000-0009-0000-0100-000006000000}"/>
  <tableColumns count="11">
    <tableColumn id="1" xr3:uid="{00000000-0010-0000-0100-000001000000}" name="Spec_x000a_ID" dataDxfId="436" dataCellStyle="Normal 4">
      <calculatedColumnFormula>IF(C3="","",$B$4)</calculatedColumnFormula>
    </tableColumn>
    <tableColumn id="2" xr3:uid="{00000000-0010-0000-0100-000002000000}" name="Spec Number" dataDxfId="435" dataCellStyle="Normal 4"/>
    <tableColumn id="3" xr3:uid="{00000000-0010-0000-0100-000003000000}" name="Importance" dataDxfId="434" dataCellStyle="Normal 4"/>
    <tableColumn id="4" xr3:uid="{00000000-0010-0000-0100-000004000000}" name="Description of Capability_x000a__x000a_System Requirements" dataDxfId="433" dataCellStyle="Normal 5"/>
    <tableColumn id="5" xr3:uid="{00000000-0010-0000-0100-000005000000}" name="Availability" dataDxfId="432" dataCellStyle="Normal 3"/>
    <tableColumn id="6" xr3:uid="{00000000-0010-0000-0100-000006000000}" name="Descriptions" dataDxfId="431"/>
    <tableColumn id="7" xr3:uid="{00000000-0010-0000-0100-000007000000}" name="Summary" dataDxfId="430" dataCellStyle="Normal 4"/>
    <tableColumn id="8" xr3:uid="{00000000-0010-0000-0100-000008000000}" name="Spec Weight" dataDxfId="429" dataCellStyle="Normal 4">
      <calculatedColumnFormula>VLOOKUP($D3,SpecData,2,FALSE)</calculatedColumnFormula>
    </tableColumn>
    <tableColumn id="9" xr3:uid="{00000000-0010-0000-0100-000009000000}" name="Avail Weight" dataDxfId="428" dataCellStyle="Normal 4">
      <calculatedColumnFormula>VLOOKUP($F3,AvailabilityData,2,FALSE)</calculatedColumnFormula>
    </tableColumn>
    <tableColumn id="10" xr3:uid="{00000000-0010-0000-0100-00000A000000}" name="Score" dataDxfId="427" dataCellStyle="Normal 4">
      <calculatedColumnFormula>I3*J3</calculatedColumnFormula>
    </tableColumn>
    <tableColumn id="11" xr3:uid="{00000000-0010-0000-0100-00000B000000}" name="Review Comments" dataDxfId="426" dataCellStyle="Normal 4"/>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2:L318" totalsRowShown="0" headerRowDxfId="425" dataDxfId="424" tableBorderDxfId="423" headerRowCellStyle="Normal 4">
  <autoFilter ref="B2:L318" xr:uid="{00000000-0009-0000-0100-000005000000}"/>
  <tableColumns count="11">
    <tableColumn id="1" xr3:uid="{00000000-0010-0000-0200-000001000000}" name="Spec_x000a_ID" dataDxfId="422" dataCellStyle="Normal 4">
      <calculatedColumnFormula>IF(C3="","",$B$5)</calculatedColumnFormula>
    </tableColumn>
    <tableColumn id="2" xr3:uid="{00000000-0010-0000-0200-000002000000}" name="Spec Number" dataDxfId="421" dataCellStyle="Normal 4">
      <calculatedColumnFormula>IF(ISTEXT(D3),MAX($C2:$C$6)+1,"")</calculatedColumnFormula>
    </tableColumn>
    <tableColumn id="3" xr3:uid="{00000000-0010-0000-0200-000003000000}" name="Importance" dataDxfId="420" dataCellStyle="Normal 4"/>
    <tableColumn id="4" xr3:uid="{00000000-0010-0000-0200-000004000000}" name="Description of Capability_x000a__x000a_Common Requirements" dataDxfId="419" dataCellStyle="Normal 5"/>
    <tableColumn id="5" xr3:uid="{00000000-0010-0000-0200-000005000000}" name="Availability" dataDxfId="418" dataCellStyle="Normal 3"/>
    <tableColumn id="6" xr3:uid="{00000000-0010-0000-0200-000006000000}" name="Descriptions" dataDxfId="417"/>
    <tableColumn id="7" xr3:uid="{00000000-0010-0000-0200-000007000000}" name="Summary" dataDxfId="416" dataCellStyle="Normal 4"/>
    <tableColumn id="8" xr3:uid="{00000000-0010-0000-0200-000008000000}" name="Spec Weight" dataDxfId="415" dataCellStyle="Normal 4">
      <calculatedColumnFormula>VLOOKUP($D3,SpecData,2,FALSE)</calculatedColumnFormula>
    </tableColumn>
    <tableColumn id="9" xr3:uid="{00000000-0010-0000-0200-000009000000}" name="Avail Weight" dataDxfId="414" dataCellStyle="Normal 4">
      <calculatedColumnFormula>VLOOKUP($F3,AvailabilityData,2,FALSE)</calculatedColumnFormula>
    </tableColumn>
    <tableColumn id="10" xr3:uid="{00000000-0010-0000-0200-00000A000000}" name="Score" dataDxfId="413" dataCellStyle="Normal 4">
      <calculatedColumnFormula>I3*J3</calculatedColumnFormula>
    </tableColumn>
    <tableColumn id="11" xr3:uid="{00000000-0010-0000-0200-00000B000000}" name="Review Comments" dataDxfId="412" dataCellStyle="Normal 4"/>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2:L1183" totalsRowShown="0" headerRowDxfId="411" dataDxfId="410" tableBorderDxfId="409" headerRowCellStyle="Normal 4">
  <autoFilter ref="B2:L1183" xr:uid="{00000000-0009-0000-0100-000004000000}"/>
  <tableColumns count="11">
    <tableColumn id="1" xr3:uid="{00000000-0010-0000-0300-000001000000}" name="Spec_x000a_ID" dataDxfId="408" dataCellStyle="Normal 4">
      <calculatedColumnFormula>IF(C3="","",$B$4)</calculatedColumnFormula>
    </tableColumn>
    <tableColumn id="2" xr3:uid="{00000000-0010-0000-0300-000002000000}" name="Spec Number" dataDxfId="407" dataCellStyle="Normal 4">
      <calculatedColumnFormula>IF(ISTEXT(D3),MAX($C2:$C$5)+1,"")</calculatedColumnFormula>
    </tableColumn>
    <tableColumn id="3" xr3:uid="{00000000-0010-0000-0300-000003000000}" name="Importance" dataDxfId="406" dataCellStyle="Normal 4"/>
    <tableColumn id="4" xr3:uid="{00000000-0010-0000-0300-000004000000}" name="Description of Capability_x000a__x000a_CAD Operations" dataDxfId="405" dataCellStyle="Normal 3 2"/>
    <tableColumn id="5" xr3:uid="{00000000-0010-0000-0300-000005000000}" name="Availability" dataDxfId="404" dataCellStyle="Normal 4"/>
    <tableColumn id="6" xr3:uid="{00000000-0010-0000-0300-000006000000}" name="Descriptions" dataDxfId="403"/>
    <tableColumn id="7" xr3:uid="{00000000-0010-0000-0300-000007000000}" name="Summary" dataDxfId="402" dataCellStyle="Normal 4"/>
    <tableColumn id="8" xr3:uid="{00000000-0010-0000-0300-000008000000}" name="Spec Weight" dataDxfId="401" dataCellStyle="Normal 4">
      <calculatedColumnFormula>VLOOKUP($D3,SpecData,2,FALSE)</calculatedColumnFormula>
    </tableColumn>
    <tableColumn id="9" xr3:uid="{00000000-0010-0000-0300-000009000000}" name="Avail Weight" dataDxfId="400" dataCellStyle="Normal 4">
      <calculatedColumnFormula>VLOOKUP($F3,AvailabilityData,2,FALSE)</calculatedColumnFormula>
    </tableColumn>
    <tableColumn id="10" xr3:uid="{00000000-0010-0000-0300-00000A000000}" name="Score" dataDxfId="399" dataCellStyle="Normal 4">
      <calculatedColumnFormula>I3*J3</calculatedColumnFormula>
    </tableColumn>
    <tableColumn id="11" xr3:uid="{00000000-0010-0000-0300-00000B000000}" name="Review Comments" dataDxfId="398" dataCellStyle="Normal 4"/>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 displayName="Table3" ref="B2:L117" totalsRowShown="0" headerRowDxfId="397" dataDxfId="396" tableBorderDxfId="395" headerRowCellStyle="Normal 4">
  <autoFilter ref="B2:L117" xr:uid="{00000000-0009-0000-0100-000003000000}"/>
  <tableColumns count="11">
    <tableColumn id="1" xr3:uid="{00000000-0010-0000-0400-000001000000}" name="Spec_x000a_ID" dataDxfId="394" dataCellStyle="Normal 4">
      <calculatedColumnFormula>IF(C3="","",$B$5)</calculatedColumnFormula>
    </tableColumn>
    <tableColumn id="2" xr3:uid="{00000000-0010-0000-0400-000002000000}" name="Spec Number" dataDxfId="393" dataCellStyle="Normal 4">
      <calculatedColumnFormula>IF(ISTEXT(D3),MAX($C2:$C$6)+1,"")</calculatedColumnFormula>
    </tableColumn>
    <tableColumn id="3" xr3:uid="{00000000-0010-0000-0400-000003000000}" name="Importance" dataDxfId="392" dataCellStyle="Normal 4"/>
    <tableColumn id="4" xr3:uid="{00000000-0010-0000-0400-000004000000}" name="Description of Capability_x000a__x000a_CAD Geographic Information System" dataDxfId="391" dataCellStyle="Normal 3"/>
    <tableColumn id="5" xr3:uid="{00000000-0010-0000-0400-000005000000}" name="Availability" dataDxfId="390" dataCellStyle="Normal 3"/>
    <tableColumn id="6" xr3:uid="{00000000-0010-0000-0400-000006000000}" name="Descriptions" dataDxfId="389"/>
    <tableColumn id="7" xr3:uid="{00000000-0010-0000-0400-000007000000}" name="Summary" dataDxfId="388" dataCellStyle="Normal 4"/>
    <tableColumn id="8" xr3:uid="{00000000-0010-0000-0400-000008000000}" name="Spec Weight" dataDxfId="387" dataCellStyle="Normal 4">
      <calculatedColumnFormula>VLOOKUP($D3,SpecData,2,FALSE)</calculatedColumnFormula>
    </tableColumn>
    <tableColumn id="9" xr3:uid="{00000000-0010-0000-0400-000009000000}" name="Avail Weight" dataDxfId="386" dataCellStyle="Normal 4">
      <calculatedColumnFormula>VLOOKUP($F3,AvailabilityData,2,FALSE)</calculatedColumnFormula>
    </tableColumn>
    <tableColumn id="10" xr3:uid="{00000000-0010-0000-0400-00000A000000}" name="Score" dataDxfId="385" dataCellStyle="Normal 4">
      <calculatedColumnFormula>I3*J3</calculatedColumnFormula>
    </tableColumn>
    <tableColumn id="11" xr3:uid="{00000000-0010-0000-0400-00000B000000}" name="Review Comments" dataDxfId="384" dataCellStyle="Normal 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K48"/>
  <sheetViews>
    <sheetView showGridLines="0" zoomScale="70" zoomScaleNormal="70" zoomScalePageLayoutView="40" workbookViewId="0">
      <selection activeCell="F45" sqref="F45"/>
    </sheetView>
  </sheetViews>
  <sheetFormatPr defaultColWidth="0" defaultRowHeight="12" customHeight="1" zeroHeight="1" x14ac:dyDescent="0.3"/>
  <cols>
    <col min="1" max="1" width="1.44140625" customWidth="1"/>
    <col min="2" max="2" width="14.109375" customWidth="1"/>
    <col min="3" max="3" width="49.33203125" customWidth="1"/>
    <col min="4" max="9" width="18.6640625" customWidth="1"/>
    <col min="10" max="10" width="0.88671875" customWidth="1"/>
    <col min="11" max="11" width="10.44140625" hidden="1" customWidth="1"/>
    <col min="12" max="16384" width="9.109375" hidden="1"/>
  </cols>
  <sheetData>
    <row r="1" spans="2:9" ht="5.7" customHeight="1" thickBot="1" x14ac:dyDescent="0.35"/>
    <row r="2" spans="2:9" ht="32.1" customHeight="1" thickBot="1" x14ac:dyDescent="0.35">
      <c r="B2" s="279" t="s">
        <v>0</v>
      </c>
      <c r="C2" s="280"/>
      <c r="D2" s="280"/>
      <c r="E2" s="280"/>
      <c r="F2" s="280"/>
      <c r="G2" s="280"/>
      <c r="H2" s="280"/>
      <c r="I2" s="280"/>
    </row>
    <row r="3" spans="2:9" ht="3.75" customHeight="1" x14ac:dyDescent="0.3">
      <c r="B3" s="28"/>
      <c r="C3" s="28"/>
      <c r="D3" s="28"/>
      <c r="E3" s="28"/>
      <c r="F3" s="28"/>
      <c r="G3" s="28"/>
      <c r="H3" s="28"/>
      <c r="I3" s="28"/>
    </row>
    <row r="4" spans="2:9" ht="22.2" customHeight="1" x14ac:dyDescent="0.3">
      <c r="B4" s="31" t="s">
        <v>1</v>
      </c>
      <c r="C4" s="26"/>
      <c r="D4" s="26"/>
      <c r="E4" s="26"/>
      <c r="F4" s="27"/>
      <c r="G4" s="31" t="s">
        <v>2</v>
      </c>
      <c r="H4" s="26"/>
      <c r="I4" s="27"/>
    </row>
    <row r="5" spans="2:9" ht="3.75" customHeight="1" thickBot="1" x14ac:dyDescent="0.35">
      <c r="B5" s="29"/>
      <c r="C5" s="29"/>
      <c r="D5" s="29"/>
      <c r="E5" s="29"/>
      <c r="F5" s="29"/>
      <c r="G5" s="29"/>
      <c r="H5" s="29"/>
      <c r="I5" s="29"/>
    </row>
    <row r="6" spans="2:9" ht="36.75" customHeight="1" thickBot="1" x14ac:dyDescent="0.35">
      <c r="B6" s="62" t="s">
        <v>3</v>
      </c>
      <c r="C6" s="63"/>
      <c r="D6" s="64"/>
      <c r="E6" s="65"/>
      <c r="F6" s="63"/>
      <c r="G6" s="66">
        <f>D12</f>
        <v>0</v>
      </c>
      <c r="H6" s="63"/>
      <c r="I6" s="64"/>
    </row>
    <row r="7" spans="2:9" ht="3.75" customHeight="1" x14ac:dyDescent="0.3">
      <c r="B7" s="28"/>
      <c r="C7" s="28"/>
      <c r="D7" s="28"/>
      <c r="E7" s="28"/>
      <c r="F7" s="28"/>
      <c r="G7" s="28"/>
      <c r="H7" s="28"/>
      <c r="I7" s="28"/>
    </row>
    <row r="8" spans="2:9" s="6" customFormat="1" ht="35.25" customHeight="1" x14ac:dyDescent="0.3">
      <c r="B8" s="7" t="s">
        <v>4</v>
      </c>
      <c r="C8" s="7" t="s">
        <v>5</v>
      </c>
      <c r="D8" s="7" t="s">
        <v>6</v>
      </c>
      <c r="E8" s="7" t="s">
        <v>7</v>
      </c>
      <c r="F8" s="7" t="s">
        <v>8</v>
      </c>
      <c r="G8" s="7" t="s">
        <v>9</v>
      </c>
      <c r="H8" s="7" t="s">
        <v>10</v>
      </c>
      <c r="I8" s="7" t="s">
        <v>11</v>
      </c>
    </row>
    <row r="9" spans="2:9" ht="20.100000000000001" customHeight="1" x14ac:dyDescent="0.3">
      <c r="B9" s="8" t="s">
        <v>12</v>
      </c>
      <c r="C9" s="8" t="s">
        <v>13</v>
      </c>
      <c r="D9" s="9">
        <f>(G9*3)+(H9*2)+(I9*1)</f>
        <v>4277</v>
      </c>
      <c r="E9" s="9">
        <f>E15</f>
        <v>1691</v>
      </c>
      <c r="F9" s="9">
        <f>F15</f>
        <v>1691</v>
      </c>
      <c r="G9" s="9">
        <f>G15</f>
        <v>1168</v>
      </c>
      <c r="H9" s="9">
        <f>H15</f>
        <v>262</v>
      </c>
      <c r="I9" s="9">
        <f>I15</f>
        <v>249</v>
      </c>
    </row>
    <row r="10" spans="2:9" ht="3.75" customHeight="1" x14ac:dyDescent="0.3">
      <c r="B10" s="30"/>
      <c r="C10" s="30"/>
      <c r="D10" s="30"/>
      <c r="E10" s="30"/>
      <c r="F10" s="30"/>
      <c r="G10" s="30"/>
      <c r="H10" s="30"/>
      <c r="I10" s="30"/>
    </row>
    <row r="11" spans="2:9" s="6" customFormat="1" ht="43.5" customHeight="1" x14ac:dyDescent="0.3">
      <c r="B11" s="7" t="s">
        <v>4</v>
      </c>
      <c r="C11" s="7" t="s">
        <v>5</v>
      </c>
      <c r="D11" s="7" t="s">
        <v>14</v>
      </c>
      <c r="E11" s="7" t="s">
        <v>7</v>
      </c>
      <c r="F11" s="7" t="s">
        <v>8</v>
      </c>
      <c r="G11" s="7" t="s">
        <v>15</v>
      </c>
      <c r="H11" s="7" t="s">
        <v>16</v>
      </c>
      <c r="I11" s="7" t="s">
        <v>17</v>
      </c>
    </row>
    <row r="12" spans="2:9" ht="20.100000000000001" customHeight="1" x14ac:dyDescent="0.3">
      <c r="B12" s="8" t="s">
        <v>12</v>
      </c>
      <c r="C12" s="8" t="s">
        <v>13</v>
      </c>
      <c r="D12" s="9">
        <f>D29+D36+D43</f>
        <v>0</v>
      </c>
      <c r="E12" s="9">
        <f>E22</f>
        <v>1691</v>
      </c>
      <c r="F12" s="9">
        <f>F22</f>
        <v>1691</v>
      </c>
      <c r="G12" s="9">
        <f>G22</f>
        <v>0</v>
      </c>
      <c r="H12" s="9">
        <f>H22</f>
        <v>0</v>
      </c>
      <c r="I12" s="9">
        <f>I22</f>
        <v>0</v>
      </c>
    </row>
    <row r="13" spans="2:9" ht="3.75" customHeight="1" x14ac:dyDescent="0.3">
      <c r="B13" s="30"/>
      <c r="C13" s="30"/>
      <c r="D13" s="30"/>
      <c r="E13" s="30"/>
      <c r="F13" s="30"/>
      <c r="G13" s="30"/>
      <c r="H13" s="30"/>
      <c r="I13" s="30"/>
    </row>
    <row r="14" spans="2:9" s="6" customFormat="1" ht="35.25" customHeight="1" x14ac:dyDescent="0.3">
      <c r="B14" s="7" t="s">
        <v>4</v>
      </c>
      <c r="C14" s="7" t="s">
        <v>5</v>
      </c>
      <c r="D14" s="7" t="s">
        <v>6</v>
      </c>
      <c r="E14" s="7" t="s">
        <v>7</v>
      </c>
      <c r="F14" s="7" t="s">
        <v>8</v>
      </c>
      <c r="G14" s="7" t="s">
        <v>9</v>
      </c>
      <c r="H14" s="7" t="s">
        <v>10</v>
      </c>
      <c r="I14" s="7" t="s">
        <v>11</v>
      </c>
    </row>
    <row r="15" spans="2:9" ht="20.100000000000001" customHeight="1" x14ac:dyDescent="0.3">
      <c r="B15" s="8" t="s">
        <v>18</v>
      </c>
      <c r="C15" s="9"/>
      <c r="D15" s="9">
        <f t="shared" ref="D15:I15" si="0">SUM(D16:D19)</f>
        <v>4277</v>
      </c>
      <c r="E15" s="9">
        <f t="shared" si="0"/>
        <v>1691</v>
      </c>
      <c r="F15" s="9">
        <f t="shared" si="0"/>
        <v>1691</v>
      </c>
      <c r="G15" s="9">
        <f t="shared" si="0"/>
        <v>1168</v>
      </c>
      <c r="H15" s="9">
        <f t="shared" si="0"/>
        <v>262</v>
      </c>
      <c r="I15" s="9">
        <f t="shared" si="0"/>
        <v>249</v>
      </c>
    </row>
    <row r="16" spans="2:9" ht="20.100000000000001" customHeight="1" x14ac:dyDescent="0.3">
      <c r="B16" s="8"/>
      <c r="C16" s="9" t="str">
        <f>'Support Data'!F4</f>
        <v>System Requirements</v>
      </c>
      <c r="D16" s="9">
        <f>(G16*3)+(H16*2)+(I16*1)</f>
        <v>551</v>
      </c>
      <c r="E16" s="9">
        <f>System!H3</f>
        <v>203</v>
      </c>
      <c r="F16" s="9">
        <f>System!H4</f>
        <v>203</v>
      </c>
      <c r="G16" s="9">
        <f>COUNTIF(System!$D:$D,"Crucial")</f>
        <v>166</v>
      </c>
      <c r="H16" s="9">
        <f>COUNTIF(System!$D:$D,"Important")</f>
        <v>22</v>
      </c>
      <c r="I16" s="9">
        <f>COUNTIF(System!$D:$D,"Minimal")</f>
        <v>9</v>
      </c>
    </row>
    <row r="17" spans="2:9" ht="20.100000000000001" customHeight="1" x14ac:dyDescent="0.3">
      <c r="B17" s="8"/>
      <c r="C17" s="9" t="str">
        <f>'Support Data'!F5</f>
        <v>Common Requirements</v>
      </c>
      <c r="D17" s="9">
        <f>(G17*3)+(H17*2)+(I17*1)</f>
        <v>786</v>
      </c>
      <c r="E17" s="9">
        <f>Common!H3</f>
        <v>287</v>
      </c>
      <c r="F17" s="9">
        <f>Common!H5</f>
        <v>287</v>
      </c>
      <c r="G17" s="9">
        <f>COUNTIF(Common!$D:$D,"Crucial")</f>
        <v>233</v>
      </c>
      <c r="H17" s="9">
        <f>COUNTIF(Common!$D:$D,"Important")</f>
        <v>33</v>
      </c>
      <c r="I17" s="9">
        <f>COUNTIF(Common!$D:$D,"Minimal")</f>
        <v>21</v>
      </c>
    </row>
    <row r="18" spans="2:9" ht="20.100000000000001" customHeight="1" x14ac:dyDescent="0.3">
      <c r="B18" s="8"/>
      <c r="C18" s="9" t="str">
        <f>'Support Data'!F6</f>
        <v>CAD Operations</v>
      </c>
      <c r="D18" s="9">
        <f>(G18*3)+(H18*2)+(I18*1)</f>
        <v>2739</v>
      </c>
      <c r="E18" s="9">
        <f>CAD!H3</f>
        <v>1094</v>
      </c>
      <c r="F18" s="9">
        <f>CAD!H4</f>
        <v>1094</v>
      </c>
      <c r="G18" s="9">
        <f>COUNTIF(CAD!$D:$D,"Crucial")</f>
        <v>730</v>
      </c>
      <c r="H18" s="9">
        <f>COUNTIF(CAD!$D:$D,"Important")</f>
        <v>185</v>
      </c>
      <c r="I18" s="9">
        <f>COUNTIF(CAD!$D:$D,"Minimal")</f>
        <v>179</v>
      </c>
    </row>
    <row r="19" spans="2:9" ht="20.100000000000001" customHeight="1" x14ac:dyDescent="0.3">
      <c r="B19" s="8"/>
      <c r="C19" s="9" t="str">
        <f>'Support Data'!F7</f>
        <v>CAD GIS</v>
      </c>
      <c r="D19" s="9">
        <f>(G19*3)+(H19*2)+(I19*1)</f>
        <v>201</v>
      </c>
      <c r="E19" s="9">
        <f>GIS!H3</f>
        <v>107</v>
      </c>
      <c r="F19" s="9">
        <f>GIS!H5</f>
        <v>107</v>
      </c>
      <c r="G19" s="9">
        <f>COUNTIF(GIS!$D:$D,"Crucial")</f>
        <v>39</v>
      </c>
      <c r="H19" s="9">
        <f>COUNTIF(GIS!$D:$D,"Important")</f>
        <v>22</v>
      </c>
      <c r="I19" s="9">
        <f>COUNTIF(GIS!$D:$D,"Minimal")</f>
        <v>40</v>
      </c>
    </row>
    <row r="20" spans="2:9" ht="3.75" customHeight="1" x14ac:dyDescent="0.3">
      <c r="B20" s="30"/>
      <c r="C20" s="30"/>
      <c r="D20" s="30"/>
      <c r="E20" s="30"/>
      <c r="F20" s="30"/>
      <c r="G20" s="30"/>
      <c r="H20" s="30"/>
      <c r="I20" s="30"/>
    </row>
    <row r="21" spans="2:9" s="6" customFormat="1" ht="43.5" customHeight="1" x14ac:dyDescent="0.3">
      <c r="B21" s="7" t="s">
        <v>4</v>
      </c>
      <c r="C21" s="7" t="s">
        <v>5</v>
      </c>
      <c r="D21" s="7" t="s">
        <v>14</v>
      </c>
      <c r="E21" s="7" t="s">
        <v>7</v>
      </c>
      <c r="F21" s="7" t="s">
        <v>8</v>
      </c>
      <c r="G21" s="7" t="s">
        <v>15</v>
      </c>
      <c r="H21" s="7" t="s">
        <v>16</v>
      </c>
      <c r="I21" s="7" t="s">
        <v>17</v>
      </c>
    </row>
    <row r="22" spans="2:9" ht="20.100000000000001" customHeight="1" x14ac:dyDescent="0.3">
      <c r="B22" s="8" t="str">
        <f>B15</f>
        <v>CAD</v>
      </c>
      <c r="C22" s="9"/>
      <c r="D22" s="9">
        <f t="shared" ref="D22:I22" si="1">SUM(D23:D26)</f>
        <v>0</v>
      </c>
      <c r="E22" s="9">
        <f t="shared" si="1"/>
        <v>1691</v>
      </c>
      <c r="F22" s="9">
        <f t="shared" si="1"/>
        <v>1691</v>
      </c>
      <c r="G22" s="9">
        <f t="shared" si="1"/>
        <v>0</v>
      </c>
      <c r="H22" s="9">
        <f t="shared" si="1"/>
        <v>0</v>
      </c>
      <c r="I22" s="9">
        <f t="shared" si="1"/>
        <v>0</v>
      </c>
    </row>
    <row r="23" spans="2:9" ht="20.100000000000001" customHeight="1" x14ac:dyDescent="0.3">
      <c r="B23" s="8"/>
      <c r="C23" s="9" t="str">
        <f>C16</f>
        <v>System Requirements</v>
      </c>
      <c r="D23" s="9">
        <f>System!K3</f>
        <v>0</v>
      </c>
      <c r="E23" s="9">
        <f>System!H3</f>
        <v>203</v>
      </c>
      <c r="F23" s="9">
        <f>System!H4</f>
        <v>203</v>
      </c>
      <c r="G23" s="9">
        <f>System!H5</f>
        <v>0</v>
      </c>
      <c r="H23" s="9">
        <f>System!H6</f>
        <v>0</v>
      </c>
      <c r="I23" s="9">
        <f>System!H7</f>
        <v>0</v>
      </c>
    </row>
    <row r="24" spans="2:9" ht="20.100000000000001" customHeight="1" x14ac:dyDescent="0.3">
      <c r="B24" s="8"/>
      <c r="C24" s="9" t="str">
        <f>C17</f>
        <v>Common Requirements</v>
      </c>
      <c r="D24" s="9">
        <f>Common!K3</f>
        <v>0</v>
      </c>
      <c r="E24" s="9">
        <f>Common!H3</f>
        <v>287</v>
      </c>
      <c r="F24" s="9">
        <f>Common!H5</f>
        <v>287</v>
      </c>
      <c r="G24" s="9">
        <f>Common!H6</f>
        <v>0</v>
      </c>
      <c r="H24" s="9">
        <f>Common!H7</f>
        <v>0</v>
      </c>
      <c r="I24" s="9">
        <f>Common!H8</f>
        <v>0</v>
      </c>
    </row>
    <row r="25" spans="2:9" ht="20.100000000000001" customHeight="1" x14ac:dyDescent="0.3">
      <c r="B25" s="8"/>
      <c r="C25" s="9" t="str">
        <f>C18</f>
        <v>CAD Operations</v>
      </c>
      <c r="D25" s="9">
        <f>CAD!K3</f>
        <v>0</v>
      </c>
      <c r="E25" s="9">
        <f>CAD!H3</f>
        <v>1094</v>
      </c>
      <c r="F25" s="9">
        <f>CAD!H4</f>
        <v>1094</v>
      </c>
      <c r="G25" s="9">
        <f>CAD!H5</f>
        <v>0</v>
      </c>
      <c r="H25" s="9">
        <f>CAD!H6</f>
        <v>0</v>
      </c>
      <c r="I25" s="9">
        <f>CAD!H7</f>
        <v>0</v>
      </c>
    </row>
    <row r="26" spans="2:9" ht="20.100000000000001" customHeight="1" x14ac:dyDescent="0.3">
      <c r="B26" s="8"/>
      <c r="C26" s="9" t="str">
        <f>C19</f>
        <v>CAD GIS</v>
      </c>
      <c r="D26" s="9">
        <f>GIS!K3</f>
        <v>0</v>
      </c>
      <c r="E26" s="9">
        <f>GIS!H3</f>
        <v>107</v>
      </c>
      <c r="F26" s="9">
        <f>GIS!H5</f>
        <v>107</v>
      </c>
      <c r="G26" s="9">
        <f>GIS!H7</f>
        <v>0</v>
      </c>
      <c r="H26" s="9">
        <f>GIS!H8</f>
        <v>0</v>
      </c>
      <c r="I26" s="9">
        <f>GIS!H9</f>
        <v>0</v>
      </c>
    </row>
    <row r="27" spans="2:9" ht="3.75" customHeight="1" x14ac:dyDescent="0.3">
      <c r="B27" s="30"/>
      <c r="C27" s="30"/>
      <c r="D27" s="30"/>
      <c r="E27" s="30"/>
      <c r="F27" s="30"/>
      <c r="G27" s="30"/>
      <c r="H27" s="30"/>
      <c r="I27" s="30"/>
    </row>
    <row r="28" spans="2:9" s="6" customFormat="1" ht="43.5" customHeight="1" x14ac:dyDescent="0.3">
      <c r="B28" s="7" t="s">
        <v>4</v>
      </c>
      <c r="C28" s="7" t="s">
        <v>5</v>
      </c>
      <c r="D28" s="7" t="s">
        <v>14</v>
      </c>
      <c r="E28" s="7" t="s">
        <v>19</v>
      </c>
      <c r="F28" s="7" t="s">
        <v>20</v>
      </c>
      <c r="G28" s="7" t="s">
        <v>21</v>
      </c>
      <c r="H28" s="7" t="s">
        <v>22</v>
      </c>
      <c r="I28" s="7" t="s">
        <v>23</v>
      </c>
    </row>
    <row r="29" spans="2:9" ht="20.100000000000001" customHeight="1" x14ac:dyDescent="0.3">
      <c r="B29" s="8" t="str">
        <f>B15</f>
        <v>CAD</v>
      </c>
      <c r="C29" s="9"/>
      <c r="D29" s="9">
        <f t="shared" ref="D29:I29" si="2">SUM(D30:D33)</f>
        <v>0</v>
      </c>
      <c r="E29" s="9">
        <f t="shared" si="2"/>
        <v>1168</v>
      </c>
      <c r="F29" s="9">
        <f t="shared" si="2"/>
        <v>1168</v>
      </c>
      <c r="G29" s="9">
        <f t="shared" si="2"/>
        <v>0</v>
      </c>
      <c r="H29" s="9">
        <f t="shared" si="2"/>
        <v>0</v>
      </c>
      <c r="I29" s="9">
        <f t="shared" si="2"/>
        <v>0</v>
      </c>
    </row>
    <row r="30" spans="2:9" ht="20.100000000000001" customHeight="1" x14ac:dyDescent="0.3">
      <c r="B30" s="8"/>
      <c r="C30" s="9" t="str">
        <f>C16</f>
        <v>System Requirements</v>
      </c>
      <c r="D30" s="9">
        <f>G30*3</f>
        <v>0</v>
      </c>
      <c r="E30" s="9">
        <f>COUNTIF(System!$D:$D,"Crucial")</f>
        <v>166</v>
      </c>
      <c r="F30" s="9">
        <f>System!H8</f>
        <v>166</v>
      </c>
      <c r="G30" s="9">
        <f>System!H9</f>
        <v>0</v>
      </c>
      <c r="H30" s="9">
        <f>System!H10</f>
        <v>0</v>
      </c>
      <c r="I30" s="9">
        <f>System!H11</f>
        <v>0</v>
      </c>
    </row>
    <row r="31" spans="2:9" ht="20.100000000000001" customHeight="1" x14ac:dyDescent="0.3">
      <c r="B31" s="8"/>
      <c r="C31" s="9" t="str">
        <f>C17</f>
        <v>Common Requirements</v>
      </c>
      <c r="D31" s="9">
        <f>G31*3</f>
        <v>0</v>
      </c>
      <c r="E31" s="9">
        <f>COUNTIF(Common!$D:$D,"Crucial")</f>
        <v>233</v>
      </c>
      <c r="F31" s="9">
        <f>Common!H9</f>
        <v>233</v>
      </c>
      <c r="G31" s="9">
        <f>Common!H10</f>
        <v>0</v>
      </c>
      <c r="H31" s="9">
        <f>Common!H11</f>
        <v>0</v>
      </c>
      <c r="I31" s="9">
        <f>Common!H12</f>
        <v>0</v>
      </c>
    </row>
    <row r="32" spans="2:9" ht="20.100000000000001" customHeight="1" x14ac:dyDescent="0.3">
      <c r="B32" s="8"/>
      <c r="C32" s="9" t="str">
        <f>C18</f>
        <v>CAD Operations</v>
      </c>
      <c r="D32" s="9">
        <f>G32*3</f>
        <v>0</v>
      </c>
      <c r="E32" s="9">
        <f>COUNTIF(CAD!$D:$D,"Crucial")</f>
        <v>730</v>
      </c>
      <c r="F32" s="9">
        <f>CAD!H8</f>
        <v>730</v>
      </c>
      <c r="G32" s="9">
        <f>CAD!H9</f>
        <v>0</v>
      </c>
      <c r="H32" s="9">
        <f>CAD!H10</f>
        <v>0</v>
      </c>
      <c r="I32" s="9">
        <f>CAD!H11</f>
        <v>0</v>
      </c>
    </row>
    <row r="33" spans="2:9" ht="20.100000000000001" customHeight="1" x14ac:dyDescent="0.3">
      <c r="B33" s="8"/>
      <c r="C33" s="9" t="str">
        <f>C19</f>
        <v>CAD GIS</v>
      </c>
      <c r="D33" s="9">
        <f>G33*3</f>
        <v>0</v>
      </c>
      <c r="E33" s="9">
        <f>COUNTIF(GIS!$D:$D,"Crucial")</f>
        <v>39</v>
      </c>
      <c r="F33" s="9">
        <f>GIS!H10</f>
        <v>39</v>
      </c>
      <c r="G33" s="9">
        <f>GIS!H11</f>
        <v>0</v>
      </c>
      <c r="H33" s="9">
        <f>GIS!H12</f>
        <v>0</v>
      </c>
      <c r="I33" s="9">
        <f>GIS!H13</f>
        <v>0</v>
      </c>
    </row>
    <row r="34" spans="2:9" ht="3.75" customHeight="1" x14ac:dyDescent="0.3">
      <c r="B34" s="30"/>
      <c r="C34" s="30"/>
      <c r="D34" s="30"/>
      <c r="E34" s="30"/>
      <c r="F34" s="30"/>
      <c r="G34" s="30"/>
      <c r="H34" s="30"/>
      <c r="I34" s="30"/>
    </row>
    <row r="35" spans="2:9" s="6" customFormat="1" ht="60" customHeight="1" x14ac:dyDescent="0.3">
      <c r="B35" s="7" t="s">
        <v>4</v>
      </c>
      <c r="C35" s="7" t="s">
        <v>5</v>
      </c>
      <c r="D35" s="7" t="s">
        <v>14</v>
      </c>
      <c r="E35" s="7" t="s">
        <v>24</v>
      </c>
      <c r="F35" s="7" t="s">
        <v>25</v>
      </c>
      <c r="G35" s="7" t="s">
        <v>26</v>
      </c>
      <c r="H35" s="7" t="s">
        <v>27</v>
      </c>
      <c r="I35" s="7" t="s">
        <v>28</v>
      </c>
    </row>
    <row r="36" spans="2:9" ht="20.100000000000001" customHeight="1" x14ac:dyDescent="0.3">
      <c r="B36" s="8" t="str">
        <f>B15</f>
        <v>CAD</v>
      </c>
      <c r="C36" s="9"/>
      <c r="D36" s="9">
        <f t="shared" ref="D36:I36" si="3">SUM(D37:D40)</f>
        <v>0</v>
      </c>
      <c r="E36" s="9">
        <f t="shared" si="3"/>
        <v>262</v>
      </c>
      <c r="F36" s="9">
        <f t="shared" si="3"/>
        <v>262</v>
      </c>
      <c r="G36" s="9">
        <f t="shared" si="3"/>
        <v>0</v>
      </c>
      <c r="H36" s="9">
        <f t="shared" si="3"/>
        <v>0</v>
      </c>
      <c r="I36" s="9">
        <f t="shared" si="3"/>
        <v>0</v>
      </c>
    </row>
    <row r="37" spans="2:9" ht="20.100000000000001" customHeight="1" x14ac:dyDescent="0.3">
      <c r="B37" s="8"/>
      <c r="C37" s="9" t="str">
        <f>C16</f>
        <v>System Requirements</v>
      </c>
      <c r="D37" s="9">
        <f>G37*2</f>
        <v>0</v>
      </c>
      <c r="E37" s="9">
        <f>COUNTIF(System!$D:$D,"Important")</f>
        <v>22</v>
      </c>
      <c r="F37" s="9">
        <f>System!H12</f>
        <v>22</v>
      </c>
      <c r="G37" s="9">
        <f>System!H13</f>
        <v>0</v>
      </c>
      <c r="H37" s="9">
        <f>System!H14</f>
        <v>0</v>
      </c>
      <c r="I37" s="9">
        <f>System!H15</f>
        <v>0</v>
      </c>
    </row>
    <row r="38" spans="2:9" ht="20.100000000000001" customHeight="1" x14ac:dyDescent="0.3">
      <c r="B38" s="8"/>
      <c r="C38" s="9" t="str">
        <f>C17</f>
        <v>Common Requirements</v>
      </c>
      <c r="D38" s="9">
        <f>G38*2</f>
        <v>0</v>
      </c>
      <c r="E38" s="9">
        <f>COUNTIF(Common!$D:$D,"Important")</f>
        <v>33</v>
      </c>
      <c r="F38" s="9">
        <f>Common!H13</f>
        <v>33</v>
      </c>
      <c r="G38" s="9">
        <f>Common!H14</f>
        <v>0</v>
      </c>
      <c r="H38" s="9">
        <f>Common!H15</f>
        <v>0</v>
      </c>
      <c r="I38" s="9">
        <f>Common!H16</f>
        <v>0</v>
      </c>
    </row>
    <row r="39" spans="2:9" ht="20.100000000000001" customHeight="1" x14ac:dyDescent="0.3">
      <c r="B39" s="8"/>
      <c r="C39" s="9" t="str">
        <f>C18</f>
        <v>CAD Operations</v>
      </c>
      <c r="D39" s="9">
        <f>G39*2</f>
        <v>0</v>
      </c>
      <c r="E39" s="9">
        <f>COUNTIF(CAD!$D:$D,"Important")</f>
        <v>185</v>
      </c>
      <c r="F39" s="9">
        <f>CAD!H12</f>
        <v>185</v>
      </c>
      <c r="G39" s="9">
        <f>CAD!H13</f>
        <v>0</v>
      </c>
      <c r="H39" s="9">
        <f>CAD!H14</f>
        <v>0</v>
      </c>
      <c r="I39" s="9">
        <f>CAD!H15</f>
        <v>0</v>
      </c>
    </row>
    <row r="40" spans="2:9" ht="20.100000000000001" customHeight="1" x14ac:dyDescent="0.3">
      <c r="B40" s="8"/>
      <c r="C40" s="9" t="str">
        <f>C19</f>
        <v>CAD GIS</v>
      </c>
      <c r="D40" s="9">
        <f>G40*2</f>
        <v>0</v>
      </c>
      <c r="E40" s="9">
        <f>COUNTIF(GIS!$D:$D,"Important")</f>
        <v>22</v>
      </c>
      <c r="F40" s="9">
        <f>GIS!H14</f>
        <v>22</v>
      </c>
      <c r="G40" s="9">
        <f>GIS!H15</f>
        <v>0</v>
      </c>
      <c r="H40" s="9">
        <f>GIS!H16</f>
        <v>0</v>
      </c>
      <c r="I40" s="9">
        <f>GIS!H17</f>
        <v>0</v>
      </c>
    </row>
    <row r="41" spans="2:9" ht="3.75" customHeight="1" x14ac:dyDescent="0.3">
      <c r="B41" s="30"/>
      <c r="C41" s="30"/>
      <c r="D41" s="30"/>
      <c r="E41" s="30"/>
      <c r="F41" s="30"/>
      <c r="G41" s="30"/>
      <c r="H41" s="30"/>
      <c r="I41" s="30"/>
    </row>
    <row r="42" spans="2:9" s="6" customFormat="1" ht="59.25" customHeight="1" x14ac:dyDescent="0.3">
      <c r="B42" s="7" t="s">
        <v>4</v>
      </c>
      <c r="C42" s="7" t="s">
        <v>5</v>
      </c>
      <c r="D42" s="7" t="s">
        <v>14</v>
      </c>
      <c r="E42" s="7" t="s">
        <v>29</v>
      </c>
      <c r="F42" s="7" t="s">
        <v>30</v>
      </c>
      <c r="G42" s="7" t="s">
        <v>31</v>
      </c>
      <c r="H42" s="7" t="s">
        <v>32</v>
      </c>
      <c r="I42" s="7" t="s">
        <v>33</v>
      </c>
    </row>
    <row r="43" spans="2:9" ht="20.100000000000001" customHeight="1" x14ac:dyDescent="0.3">
      <c r="B43" s="8" t="str">
        <f>B15</f>
        <v>CAD</v>
      </c>
      <c r="C43" s="9"/>
      <c r="D43" s="9">
        <f t="shared" ref="D43:I43" si="4">SUM(D44:D47)</f>
        <v>0</v>
      </c>
      <c r="E43" s="9">
        <f t="shared" si="4"/>
        <v>249</v>
      </c>
      <c r="F43" s="9">
        <f t="shared" si="4"/>
        <v>249</v>
      </c>
      <c r="G43" s="9">
        <f t="shared" si="4"/>
        <v>0</v>
      </c>
      <c r="H43" s="9">
        <f t="shared" si="4"/>
        <v>0</v>
      </c>
      <c r="I43" s="9">
        <f t="shared" si="4"/>
        <v>0</v>
      </c>
    </row>
    <row r="44" spans="2:9" ht="20.100000000000001" customHeight="1" x14ac:dyDescent="0.3">
      <c r="B44" s="8"/>
      <c r="C44" s="9" t="str">
        <f>C16</f>
        <v>System Requirements</v>
      </c>
      <c r="D44" s="9">
        <f>G44*1</f>
        <v>0</v>
      </c>
      <c r="E44" s="9">
        <f>COUNTIF(System!$D:$D,"Minimal")</f>
        <v>9</v>
      </c>
      <c r="F44" s="9">
        <f>System!H16</f>
        <v>9</v>
      </c>
      <c r="G44" s="9">
        <f>System!H17</f>
        <v>0</v>
      </c>
      <c r="H44" s="9">
        <f>System!H18</f>
        <v>0</v>
      </c>
      <c r="I44" s="9">
        <f>System!H19</f>
        <v>0</v>
      </c>
    </row>
    <row r="45" spans="2:9" ht="20.100000000000001" customHeight="1" x14ac:dyDescent="0.3">
      <c r="B45" s="8"/>
      <c r="C45" s="9" t="str">
        <f>C17</f>
        <v>Common Requirements</v>
      </c>
      <c r="D45" s="9">
        <f>G45*1</f>
        <v>0</v>
      </c>
      <c r="E45" s="9">
        <f>COUNTIF(Common!$D:$D,"Minimal")</f>
        <v>21</v>
      </c>
      <c r="F45" s="9">
        <f>Common!H17</f>
        <v>21</v>
      </c>
      <c r="G45" s="9">
        <f>Common!H18</f>
        <v>0</v>
      </c>
      <c r="H45" s="9">
        <f>Common!H19</f>
        <v>0</v>
      </c>
      <c r="I45" s="9">
        <f>Common!H20</f>
        <v>0</v>
      </c>
    </row>
    <row r="46" spans="2:9" ht="20.100000000000001" customHeight="1" x14ac:dyDescent="0.3">
      <c r="B46" s="8"/>
      <c r="C46" s="9" t="str">
        <f>C18</f>
        <v>CAD Operations</v>
      </c>
      <c r="D46" s="9">
        <f>G46*1</f>
        <v>0</v>
      </c>
      <c r="E46" s="9">
        <f>COUNTIF(CAD!$D:$D,"Minimal")</f>
        <v>179</v>
      </c>
      <c r="F46" s="9">
        <f>CAD!H16</f>
        <v>179</v>
      </c>
      <c r="G46" s="9">
        <f>CAD!H17</f>
        <v>0</v>
      </c>
      <c r="H46" s="9">
        <f>CAD!H18</f>
        <v>0</v>
      </c>
      <c r="I46" s="9">
        <f>CAD!H19</f>
        <v>0</v>
      </c>
    </row>
    <row r="47" spans="2:9" ht="20.100000000000001" customHeight="1" x14ac:dyDescent="0.3">
      <c r="B47" s="8"/>
      <c r="C47" s="9" t="str">
        <f>C19</f>
        <v>CAD GIS</v>
      </c>
      <c r="D47" s="9">
        <f>G47*1</f>
        <v>0</v>
      </c>
      <c r="E47" s="9">
        <f>COUNTIF(GIS!$D:$D,"Minimal")</f>
        <v>40</v>
      </c>
      <c r="F47" s="9">
        <f>GIS!H18</f>
        <v>40</v>
      </c>
      <c r="G47" s="9">
        <f>GIS!H19</f>
        <v>0</v>
      </c>
      <c r="H47" s="9">
        <f>GIS!H20</f>
        <v>0</v>
      </c>
      <c r="I47" s="9">
        <f>GIS!H21</f>
        <v>0</v>
      </c>
    </row>
    <row r="48" spans="2:9" ht="12" customHeight="1" x14ac:dyDescent="0.3"/>
  </sheetData>
  <mergeCells count="1">
    <mergeCell ref="B2:I2"/>
  </mergeCells>
  <pageMargins left="0.7" right="0.7" top="0.75" bottom="0.75" header="0.3" footer="0.3"/>
  <pageSetup scale="51" fitToHeight="0" orientation="portrait" r:id="rId1"/>
  <headerFooter>
    <oddHeader>&amp;CCity, State
&amp;F&amp;R&amp;A</oddHeader>
    <oddFooter>&amp;LTSSI Consulting LLC, June 2015&amp;CPage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M16"/>
  <sheetViews>
    <sheetView showGridLines="0" zoomScaleNormal="100" zoomScalePageLayoutView="40" workbookViewId="0">
      <selection activeCell="G6" sqref="G6"/>
    </sheetView>
  </sheetViews>
  <sheetFormatPr defaultColWidth="0" defaultRowHeight="14.4" zeroHeight="1" x14ac:dyDescent="0.3"/>
  <cols>
    <col min="1" max="1" width="2" customWidth="1"/>
    <col min="2" max="2" width="25.44140625" customWidth="1"/>
    <col min="3" max="3" width="9.109375" customWidth="1"/>
    <col min="4" max="5" width="3.6640625" customWidth="1"/>
    <col min="6" max="6" width="38" customWidth="1"/>
    <col min="7" max="7" width="8.6640625" style="5" customWidth="1"/>
    <col min="8" max="10" width="11.109375" style="5" customWidth="1"/>
    <col min="11" max="11" width="10.44140625" style="5" customWidth="1"/>
    <col min="12" max="12" width="11.109375" style="5" customWidth="1"/>
    <col min="13" max="13" width="9.109375" customWidth="1"/>
    <col min="14" max="16384" width="9.109375" hidden="1"/>
  </cols>
  <sheetData>
    <row r="1" spans="2:12" ht="44.25" customHeight="1" x14ac:dyDescent="0.3">
      <c r="B1" s="281" t="s">
        <v>34</v>
      </c>
      <c r="C1" s="281"/>
      <c r="D1" s="11"/>
      <c r="F1" s="4" t="s">
        <v>35</v>
      </c>
      <c r="G1" s="4" t="s">
        <v>36</v>
      </c>
      <c r="H1" s="4" t="s">
        <v>37</v>
      </c>
      <c r="I1" s="4" t="s">
        <v>8</v>
      </c>
      <c r="J1" s="4" t="s">
        <v>15</v>
      </c>
      <c r="K1" s="4" t="s">
        <v>16</v>
      </c>
      <c r="L1" s="4" t="s">
        <v>17</v>
      </c>
    </row>
    <row r="2" spans="2:12" x14ac:dyDescent="0.3">
      <c r="B2" s="24"/>
      <c r="C2" s="25"/>
      <c r="D2" s="12"/>
      <c r="F2" s="33" t="s">
        <v>38</v>
      </c>
      <c r="G2" s="32">
        <f>COUNTA(F4:F7)</f>
        <v>4</v>
      </c>
      <c r="H2" s="32">
        <f>SUM(H4:H7)</f>
        <v>1691</v>
      </c>
      <c r="I2" s="32">
        <f>SUM(I4:I7)</f>
        <v>1691</v>
      </c>
      <c r="J2" s="32">
        <f>SUM(J4:J7)</f>
        <v>0</v>
      </c>
      <c r="K2" s="32">
        <f>SUM(K4:K7)</f>
        <v>0</v>
      </c>
      <c r="L2" s="32">
        <f>SUM(L4:L7)</f>
        <v>0</v>
      </c>
    </row>
    <row r="3" spans="2:12" ht="15" thickBot="1" x14ac:dyDescent="0.35">
      <c r="B3" s="13" t="s">
        <v>39</v>
      </c>
      <c r="C3" s="10" t="s">
        <v>40</v>
      </c>
      <c r="D3" s="14"/>
    </row>
    <row r="4" spans="2:12" x14ac:dyDescent="0.3">
      <c r="B4" s="15" t="s">
        <v>9</v>
      </c>
      <c r="C4" s="1">
        <v>3</v>
      </c>
      <c r="D4" s="16"/>
      <c r="F4" s="33" t="str">
        <f>System!B3</f>
        <v>System Requirements</v>
      </c>
      <c r="G4" s="32"/>
      <c r="H4" s="32">
        <f>System!H3</f>
        <v>203</v>
      </c>
      <c r="I4" s="32">
        <f>System!H4</f>
        <v>203</v>
      </c>
      <c r="J4" s="32">
        <f>System!H5</f>
        <v>0</v>
      </c>
      <c r="K4" s="32">
        <f>System!H6</f>
        <v>0</v>
      </c>
      <c r="L4" s="32">
        <f>System!H7</f>
        <v>0</v>
      </c>
    </row>
    <row r="5" spans="2:12" x14ac:dyDescent="0.3">
      <c r="B5" s="17" t="s">
        <v>10</v>
      </c>
      <c r="C5" s="2">
        <v>2</v>
      </c>
      <c r="D5" s="16"/>
      <c r="F5" s="33" t="str">
        <f>Common!B3</f>
        <v>Common Requirements</v>
      </c>
      <c r="G5" s="32"/>
      <c r="H5" s="32">
        <f>Common!H3</f>
        <v>287</v>
      </c>
      <c r="I5" s="32">
        <f>Common!H5</f>
        <v>287</v>
      </c>
      <c r="J5" s="32">
        <f>Common!H6</f>
        <v>0</v>
      </c>
      <c r="K5" s="32">
        <f>Common!H7</f>
        <v>0</v>
      </c>
      <c r="L5" s="32">
        <f>Common!H8</f>
        <v>0</v>
      </c>
    </row>
    <row r="6" spans="2:12" x14ac:dyDescent="0.3">
      <c r="B6" s="17" t="s">
        <v>11</v>
      </c>
      <c r="C6" s="2">
        <v>1</v>
      </c>
      <c r="D6" s="16"/>
      <c r="F6" s="33" t="str">
        <f>CAD!B3</f>
        <v>CAD Operations</v>
      </c>
      <c r="G6" s="32"/>
      <c r="H6" s="32">
        <f>CAD!H3</f>
        <v>1094</v>
      </c>
      <c r="I6" s="32">
        <f>CAD!H4</f>
        <v>1094</v>
      </c>
      <c r="J6" s="32">
        <f>CAD!H5</f>
        <v>0</v>
      </c>
      <c r="K6" s="32">
        <f>CAD!H6</f>
        <v>0</v>
      </c>
      <c r="L6" s="32">
        <f>CAD!H7</f>
        <v>0</v>
      </c>
    </row>
    <row r="7" spans="2:12" ht="15" thickBot="1" x14ac:dyDescent="0.35">
      <c r="B7" s="18" t="s">
        <v>41</v>
      </c>
      <c r="C7" s="3">
        <v>0</v>
      </c>
      <c r="D7" s="16"/>
      <c r="F7" s="33" t="str">
        <f>GIS!B3</f>
        <v>CAD GIS</v>
      </c>
      <c r="G7" s="32"/>
      <c r="H7" s="32">
        <f>GIS!H3</f>
        <v>107</v>
      </c>
      <c r="I7" s="32">
        <f>GIS!H5</f>
        <v>107</v>
      </c>
      <c r="J7" s="32">
        <f>GIS!H7</f>
        <v>0</v>
      </c>
      <c r="K7" s="32">
        <f>GIS!H8</f>
        <v>0</v>
      </c>
      <c r="L7" s="32">
        <f>GIS!H9</f>
        <v>0</v>
      </c>
    </row>
    <row r="8" spans="2:12" x14ac:dyDescent="0.3">
      <c r="B8" s="19"/>
      <c r="D8" s="20"/>
    </row>
    <row r="9" spans="2:12" x14ac:dyDescent="0.3">
      <c r="B9" s="19"/>
      <c r="D9" s="20"/>
    </row>
    <row r="10" spans="2:12" ht="15" thickBot="1" x14ac:dyDescent="0.35">
      <c r="B10" s="13" t="s">
        <v>42</v>
      </c>
      <c r="C10" s="10" t="s">
        <v>40</v>
      </c>
      <c r="D10" s="14"/>
    </row>
    <row r="11" spans="2:12" x14ac:dyDescent="0.3">
      <c r="B11" s="15" t="s">
        <v>43</v>
      </c>
      <c r="C11" s="1">
        <v>0</v>
      </c>
      <c r="D11" s="16"/>
    </row>
    <row r="12" spans="2:12" x14ac:dyDescent="0.3">
      <c r="B12" s="17" t="s">
        <v>15</v>
      </c>
      <c r="C12" s="2">
        <v>1</v>
      </c>
      <c r="D12" s="16"/>
    </row>
    <row r="13" spans="2:12" x14ac:dyDescent="0.3">
      <c r="B13" s="17" t="s">
        <v>16</v>
      </c>
      <c r="C13" s="2">
        <v>0</v>
      </c>
      <c r="D13" s="16"/>
    </row>
    <row r="14" spans="2:12" ht="15" thickBot="1" x14ac:dyDescent="0.35">
      <c r="B14" s="18" t="s">
        <v>17</v>
      </c>
      <c r="C14" s="3">
        <v>0</v>
      </c>
      <c r="D14" s="16"/>
    </row>
    <row r="15" spans="2:12" x14ac:dyDescent="0.3">
      <c r="B15" s="21"/>
      <c r="C15" s="22"/>
      <c r="D15" s="23"/>
    </row>
    <row r="16" spans="2:12" x14ac:dyDescent="0.3"/>
  </sheetData>
  <mergeCells count="1">
    <mergeCell ref="B1:C1"/>
  </mergeCells>
  <pageMargins left="0.7" right="0.7" top="0.75" bottom="0.75" header="0.3" footer="0.3"/>
  <pageSetup scale="62" fitToHeight="0" orientation="portrait" r:id="rId1"/>
  <headerFooter>
    <oddHeader>&amp;CCity, State
&amp;F&amp;R&amp;A</oddHeader>
    <oddFooter>&amp;LTSSI Consulting LLC, June 2015&amp;CPage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K216"/>
  <sheetViews>
    <sheetView zoomScaleNormal="100" workbookViewId="0">
      <selection activeCell="C216" sqref="C216"/>
    </sheetView>
  </sheetViews>
  <sheetFormatPr defaultColWidth="0" defaultRowHeight="14.4" zeroHeight="1" x14ac:dyDescent="0.3"/>
  <cols>
    <col min="1" max="1" width="1" customWidth="1"/>
    <col min="2" max="2" width="29.6640625" customWidth="1"/>
    <col min="3" max="3" width="66.88671875" customWidth="1"/>
    <col min="4" max="4" width="2.44140625" hidden="1" customWidth="1"/>
    <col min="5" max="10" width="9.109375" hidden="1"/>
    <col min="11" max="11" width="10.44140625" hidden="1" customWidth="1"/>
    <col min="12" max="16384" width="9.109375" hidden="1"/>
  </cols>
  <sheetData>
    <row r="1" spans="2:3" ht="30.75" customHeight="1" x14ac:dyDescent="0.3">
      <c r="B1" s="282" t="s">
        <v>44</v>
      </c>
      <c r="C1" s="283"/>
    </row>
    <row r="2" spans="2:3" ht="15" customHeight="1" x14ac:dyDescent="0.4">
      <c r="B2" s="39" t="s">
        <v>45</v>
      </c>
      <c r="C2" s="40"/>
    </row>
    <row r="3" spans="2:3" ht="15" customHeight="1" x14ac:dyDescent="0.3">
      <c r="B3" s="41" t="s">
        <v>46</v>
      </c>
      <c r="C3" s="42" t="s">
        <v>47</v>
      </c>
    </row>
    <row r="4" spans="2:3" ht="15" customHeight="1" x14ac:dyDescent="0.3">
      <c r="B4" s="43" t="s">
        <v>48</v>
      </c>
      <c r="C4" s="44" t="s">
        <v>49</v>
      </c>
    </row>
    <row r="5" spans="2:3" ht="15" customHeight="1" x14ac:dyDescent="0.3">
      <c r="B5" s="43" t="s">
        <v>50</v>
      </c>
      <c r="C5" s="44" t="s">
        <v>51</v>
      </c>
    </row>
    <row r="6" spans="2:3" ht="15" customHeight="1" x14ac:dyDescent="0.3">
      <c r="B6" s="43" t="s">
        <v>52</v>
      </c>
      <c r="C6" s="44" t="s">
        <v>53</v>
      </c>
    </row>
    <row r="7" spans="2:3" ht="15" customHeight="1" x14ac:dyDescent="0.3">
      <c r="B7" s="43" t="s">
        <v>54</v>
      </c>
      <c r="C7" s="44" t="s">
        <v>55</v>
      </c>
    </row>
    <row r="8" spans="2:3" ht="15" customHeight="1" x14ac:dyDescent="0.3">
      <c r="B8" s="43" t="s">
        <v>56</v>
      </c>
      <c r="C8" s="44" t="s">
        <v>57</v>
      </c>
    </row>
    <row r="9" spans="2:3" ht="15" customHeight="1" x14ac:dyDescent="0.3">
      <c r="B9" s="43" t="s">
        <v>58</v>
      </c>
      <c r="C9" s="44" t="s">
        <v>59</v>
      </c>
    </row>
    <row r="10" spans="2:3" ht="15" customHeight="1" x14ac:dyDescent="0.3">
      <c r="B10" s="43" t="s">
        <v>60</v>
      </c>
      <c r="C10" s="44" t="s">
        <v>61</v>
      </c>
    </row>
    <row r="11" spans="2:3" ht="15" customHeight="1" x14ac:dyDescent="0.3">
      <c r="B11" s="43" t="s">
        <v>62</v>
      </c>
      <c r="C11" s="44" t="s">
        <v>63</v>
      </c>
    </row>
    <row r="12" spans="2:3" ht="15" customHeight="1" x14ac:dyDescent="0.3">
      <c r="B12" s="45" t="s">
        <v>64</v>
      </c>
      <c r="C12" s="46" t="s">
        <v>65</v>
      </c>
    </row>
    <row r="13" spans="2:3" ht="15" customHeight="1" x14ac:dyDescent="0.3">
      <c r="B13" s="45" t="s">
        <v>66</v>
      </c>
      <c r="C13" s="46" t="s">
        <v>67</v>
      </c>
    </row>
    <row r="14" spans="2:3" ht="15" customHeight="1" x14ac:dyDescent="0.3">
      <c r="B14" s="45" t="s">
        <v>68</v>
      </c>
      <c r="C14" s="46" t="s">
        <v>69</v>
      </c>
    </row>
    <row r="15" spans="2:3" ht="15" customHeight="1" x14ac:dyDescent="0.3">
      <c r="B15" s="45" t="s">
        <v>70</v>
      </c>
      <c r="C15" s="46" t="s">
        <v>71</v>
      </c>
    </row>
    <row r="16" spans="2:3" ht="15" customHeight="1" x14ac:dyDescent="0.3">
      <c r="B16" s="43" t="s">
        <v>72</v>
      </c>
      <c r="C16" s="44" t="s">
        <v>73</v>
      </c>
    </row>
    <row r="17" spans="2:3" ht="15" customHeight="1" x14ac:dyDescent="0.3">
      <c r="B17" s="43" t="s">
        <v>18</v>
      </c>
      <c r="C17" s="44" t="s">
        <v>74</v>
      </c>
    </row>
    <row r="18" spans="2:3" ht="15" customHeight="1" x14ac:dyDescent="0.3">
      <c r="B18" s="43" t="s">
        <v>75</v>
      </c>
      <c r="C18" s="44" t="s">
        <v>76</v>
      </c>
    </row>
    <row r="19" spans="2:3" ht="15" customHeight="1" x14ac:dyDescent="0.3">
      <c r="B19" s="43" t="s">
        <v>77</v>
      </c>
      <c r="C19" s="44" t="s">
        <v>78</v>
      </c>
    </row>
    <row r="20" spans="2:3" ht="15" customHeight="1" x14ac:dyDescent="0.3">
      <c r="B20" s="43" t="s">
        <v>79</v>
      </c>
      <c r="C20" s="44" t="s">
        <v>80</v>
      </c>
    </row>
    <row r="21" spans="2:3" ht="15" customHeight="1" x14ac:dyDescent="0.3">
      <c r="B21" s="43" t="s">
        <v>81</v>
      </c>
      <c r="C21" s="44" t="s">
        <v>82</v>
      </c>
    </row>
    <row r="22" spans="2:3" ht="15" customHeight="1" x14ac:dyDescent="0.3">
      <c r="B22" s="43" t="s">
        <v>83</v>
      </c>
      <c r="C22" s="44" t="s">
        <v>84</v>
      </c>
    </row>
    <row r="23" spans="2:3" ht="15" customHeight="1" x14ac:dyDescent="0.3">
      <c r="B23" s="43" t="s">
        <v>85</v>
      </c>
      <c r="C23" s="44" t="s">
        <v>86</v>
      </c>
    </row>
    <row r="24" spans="2:3" ht="15" customHeight="1" x14ac:dyDescent="0.3">
      <c r="B24" s="43" t="s">
        <v>87</v>
      </c>
      <c r="C24" s="44" t="s">
        <v>88</v>
      </c>
    </row>
    <row r="25" spans="2:3" ht="27.6" x14ac:dyDescent="0.3">
      <c r="B25" s="43" t="s">
        <v>89</v>
      </c>
      <c r="C25" s="44" t="s">
        <v>90</v>
      </c>
    </row>
    <row r="26" spans="2:3" ht="15" customHeight="1" x14ac:dyDescent="0.3">
      <c r="B26" s="43" t="s">
        <v>91</v>
      </c>
      <c r="C26" s="44" t="s">
        <v>92</v>
      </c>
    </row>
    <row r="27" spans="2:3" ht="15" customHeight="1" x14ac:dyDescent="0.3">
      <c r="B27" s="43" t="s">
        <v>93</v>
      </c>
      <c r="C27" s="44" t="s">
        <v>94</v>
      </c>
    </row>
    <row r="28" spans="2:3" ht="15" customHeight="1" x14ac:dyDescent="0.3">
      <c r="B28" s="43" t="s">
        <v>95</v>
      </c>
      <c r="C28" s="44" t="s">
        <v>96</v>
      </c>
    </row>
    <row r="29" spans="2:3" ht="15" customHeight="1" x14ac:dyDescent="0.3">
      <c r="B29" s="43" t="s">
        <v>97</v>
      </c>
      <c r="C29" s="44" t="s">
        <v>98</v>
      </c>
    </row>
    <row r="30" spans="2:3" ht="15" customHeight="1" x14ac:dyDescent="0.3">
      <c r="B30" s="43" t="s">
        <v>99</v>
      </c>
      <c r="C30" s="44" t="s">
        <v>100</v>
      </c>
    </row>
    <row r="31" spans="2:3" ht="15" customHeight="1" x14ac:dyDescent="0.3">
      <c r="B31" s="43" t="s">
        <v>101</v>
      </c>
      <c r="C31" s="44" t="s">
        <v>102</v>
      </c>
    </row>
    <row r="32" spans="2:3" ht="15" customHeight="1" x14ac:dyDescent="0.3">
      <c r="B32" s="43" t="s">
        <v>103</v>
      </c>
      <c r="C32" s="44" t="s">
        <v>104</v>
      </c>
    </row>
    <row r="33" spans="2:3" ht="15" customHeight="1" x14ac:dyDescent="0.3">
      <c r="B33" s="43" t="s">
        <v>105</v>
      </c>
      <c r="C33" s="44" t="s">
        <v>106</v>
      </c>
    </row>
    <row r="34" spans="2:3" ht="15" customHeight="1" x14ac:dyDescent="0.3">
      <c r="B34" s="43" t="s">
        <v>107</v>
      </c>
      <c r="C34" s="44" t="s">
        <v>108</v>
      </c>
    </row>
    <row r="35" spans="2:3" ht="15" customHeight="1" x14ac:dyDescent="0.3">
      <c r="B35" s="43" t="s">
        <v>109</v>
      </c>
      <c r="C35" s="44" t="s">
        <v>110</v>
      </c>
    </row>
    <row r="36" spans="2:3" ht="15" customHeight="1" x14ac:dyDescent="0.3">
      <c r="B36" s="43" t="s">
        <v>111</v>
      </c>
      <c r="C36" s="44" t="s">
        <v>112</v>
      </c>
    </row>
    <row r="37" spans="2:3" ht="15" customHeight="1" x14ac:dyDescent="0.3">
      <c r="B37" s="43" t="s">
        <v>113</v>
      </c>
      <c r="C37" s="44" t="s">
        <v>114</v>
      </c>
    </row>
    <row r="38" spans="2:3" ht="15" customHeight="1" x14ac:dyDescent="0.3">
      <c r="B38" s="43" t="s">
        <v>115</v>
      </c>
      <c r="C38" s="44" t="s">
        <v>116</v>
      </c>
    </row>
    <row r="39" spans="2:3" ht="15" customHeight="1" x14ac:dyDescent="0.3">
      <c r="B39" s="43" t="s">
        <v>117</v>
      </c>
      <c r="C39" s="44" t="s">
        <v>118</v>
      </c>
    </row>
    <row r="40" spans="2:3" ht="15" customHeight="1" x14ac:dyDescent="0.3">
      <c r="B40" s="43" t="s">
        <v>119</v>
      </c>
      <c r="C40" s="44" t="s">
        <v>120</v>
      </c>
    </row>
    <row r="41" spans="2:3" ht="15" customHeight="1" x14ac:dyDescent="0.3">
      <c r="B41" s="43" t="s">
        <v>121</v>
      </c>
      <c r="C41" s="44" t="s">
        <v>122</v>
      </c>
    </row>
    <row r="42" spans="2:3" ht="15" customHeight="1" x14ac:dyDescent="0.3">
      <c r="B42" s="43" t="s">
        <v>123</v>
      </c>
      <c r="C42" s="44" t="s">
        <v>124</v>
      </c>
    </row>
    <row r="43" spans="2:3" ht="15" customHeight="1" x14ac:dyDescent="0.3">
      <c r="B43" s="43" t="s">
        <v>125</v>
      </c>
      <c r="C43" s="44" t="s">
        <v>126</v>
      </c>
    </row>
    <row r="44" spans="2:3" ht="15" customHeight="1" x14ac:dyDescent="0.3">
      <c r="B44" s="43" t="s">
        <v>127</v>
      </c>
      <c r="C44" s="44" t="s">
        <v>128</v>
      </c>
    </row>
    <row r="45" spans="2:3" ht="15" customHeight="1" x14ac:dyDescent="0.3">
      <c r="B45" s="43" t="s">
        <v>129</v>
      </c>
      <c r="C45" s="44" t="s">
        <v>130</v>
      </c>
    </row>
    <row r="46" spans="2:3" ht="15" customHeight="1" x14ac:dyDescent="0.3">
      <c r="B46" s="43" t="s">
        <v>131</v>
      </c>
      <c r="C46" s="44" t="s">
        <v>132</v>
      </c>
    </row>
    <row r="47" spans="2:3" ht="15" customHeight="1" x14ac:dyDescent="0.3">
      <c r="B47" s="43" t="s">
        <v>133</v>
      </c>
      <c r="C47" s="44" t="s">
        <v>134</v>
      </c>
    </row>
    <row r="48" spans="2:3" ht="15" customHeight="1" x14ac:dyDescent="0.3">
      <c r="B48" s="43" t="s">
        <v>135</v>
      </c>
      <c r="C48" s="44" t="s">
        <v>136</v>
      </c>
    </row>
    <row r="49" spans="2:3" ht="15" customHeight="1" x14ac:dyDescent="0.3">
      <c r="B49" s="43" t="s">
        <v>137</v>
      </c>
      <c r="C49" s="44" t="s">
        <v>138</v>
      </c>
    </row>
    <row r="50" spans="2:3" ht="15" customHeight="1" x14ac:dyDescent="0.3">
      <c r="B50" s="43" t="s">
        <v>139</v>
      </c>
      <c r="C50" s="44" t="s">
        <v>140</v>
      </c>
    </row>
    <row r="51" spans="2:3" ht="15" customHeight="1" x14ac:dyDescent="0.3">
      <c r="B51" s="43" t="s">
        <v>141</v>
      </c>
      <c r="C51" s="44" t="s">
        <v>142</v>
      </c>
    </row>
    <row r="52" spans="2:3" ht="15" customHeight="1" x14ac:dyDescent="0.3">
      <c r="B52" s="43" t="s">
        <v>143</v>
      </c>
      <c r="C52" s="44" t="s">
        <v>144</v>
      </c>
    </row>
    <row r="53" spans="2:3" ht="15" customHeight="1" x14ac:dyDescent="0.3">
      <c r="B53" s="43" t="s">
        <v>145</v>
      </c>
      <c r="C53" s="44" t="s">
        <v>146</v>
      </c>
    </row>
    <row r="54" spans="2:3" ht="15" customHeight="1" x14ac:dyDescent="0.3">
      <c r="B54" s="43" t="s">
        <v>147</v>
      </c>
      <c r="C54" s="44" t="s">
        <v>148</v>
      </c>
    </row>
    <row r="55" spans="2:3" ht="15" customHeight="1" x14ac:dyDescent="0.3">
      <c r="B55" s="43" t="s">
        <v>149</v>
      </c>
      <c r="C55" s="44" t="s">
        <v>150</v>
      </c>
    </row>
    <row r="56" spans="2:3" ht="15" customHeight="1" x14ac:dyDescent="0.3">
      <c r="B56" s="43" t="s">
        <v>151</v>
      </c>
      <c r="C56" s="44" t="s">
        <v>152</v>
      </c>
    </row>
    <row r="57" spans="2:3" ht="15" customHeight="1" x14ac:dyDescent="0.3">
      <c r="B57" s="43" t="s">
        <v>153</v>
      </c>
      <c r="C57" s="44" t="s">
        <v>154</v>
      </c>
    </row>
    <row r="58" spans="2:3" ht="15" customHeight="1" x14ac:dyDescent="0.3">
      <c r="B58" s="43" t="s">
        <v>155</v>
      </c>
      <c r="C58" s="44" t="s">
        <v>156</v>
      </c>
    </row>
    <row r="59" spans="2:3" ht="15" customHeight="1" x14ac:dyDescent="0.3">
      <c r="B59" s="43" t="s">
        <v>157</v>
      </c>
      <c r="C59" s="44" t="s">
        <v>158</v>
      </c>
    </row>
    <row r="60" spans="2:3" ht="15" customHeight="1" x14ac:dyDescent="0.3">
      <c r="B60" s="43" t="s">
        <v>159</v>
      </c>
      <c r="C60" s="44" t="s">
        <v>160</v>
      </c>
    </row>
    <row r="61" spans="2:3" ht="15" customHeight="1" x14ac:dyDescent="0.3">
      <c r="B61" s="43" t="s">
        <v>161</v>
      </c>
      <c r="C61" s="44" t="s">
        <v>162</v>
      </c>
    </row>
    <row r="62" spans="2:3" ht="15" customHeight="1" x14ac:dyDescent="0.3">
      <c r="B62" s="43" t="s">
        <v>163</v>
      </c>
      <c r="C62" s="44" t="s">
        <v>164</v>
      </c>
    </row>
    <row r="63" spans="2:3" ht="15" customHeight="1" x14ac:dyDescent="0.3">
      <c r="B63" s="43" t="s">
        <v>165</v>
      </c>
      <c r="C63" s="44" t="s">
        <v>166</v>
      </c>
    </row>
    <row r="64" spans="2:3" ht="15" customHeight="1" x14ac:dyDescent="0.3">
      <c r="B64" s="43" t="s">
        <v>167</v>
      </c>
      <c r="C64" s="44" t="s">
        <v>168</v>
      </c>
    </row>
    <row r="65" spans="2:3" ht="15" customHeight="1" x14ac:dyDescent="0.3">
      <c r="B65" s="43" t="s">
        <v>169</v>
      </c>
      <c r="C65" s="44" t="s">
        <v>170</v>
      </c>
    </row>
    <row r="66" spans="2:3" ht="15" customHeight="1" x14ac:dyDescent="0.3">
      <c r="B66" s="43" t="s">
        <v>171</v>
      </c>
      <c r="C66" s="44" t="s">
        <v>172</v>
      </c>
    </row>
    <row r="67" spans="2:3" ht="15" customHeight="1" x14ac:dyDescent="0.3">
      <c r="B67" s="43" t="s">
        <v>173</v>
      </c>
      <c r="C67" s="44" t="s">
        <v>174</v>
      </c>
    </row>
    <row r="68" spans="2:3" ht="31.2" customHeight="1" x14ac:dyDescent="0.3">
      <c r="B68" s="43" t="s">
        <v>175</v>
      </c>
      <c r="C68" s="44" t="s">
        <v>176</v>
      </c>
    </row>
    <row r="69" spans="2:3" ht="15" customHeight="1" x14ac:dyDescent="0.3">
      <c r="B69" s="43" t="s">
        <v>177</v>
      </c>
      <c r="C69" s="44" t="s">
        <v>178</v>
      </c>
    </row>
    <row r="70" spans="2:3" ht="15" customHeight="1" x14ac:dyDescent="0.3">
      <c r="B70" s="43" t="s">
        <v>179</v>
      </c>
      <c r="C70" s="44" t="s">
        <v>180</v>
      </c>
    </row>
    <row r="71" spans="2:3" ht="15" customHeight="1" x14ac:dyDescent="0.3">
      <c r="B71" s="43" t="s">
        <v>181</v>
      </c>
      <c r="C71" s="44" t="s">
        <v>182</v>
      </c>
    </row>
    <row r="72" spans="2:3" ht="15" customHeight="1" x14ac:dyDescent="0.3">
      <c r="B72" s="43" t="s">
        <v>183</v>
      </c>
      <c r="C72" s="44" t="s">
        <v>184</v>
      </c>
    </row>
    <row r="73" spans="2:3" ht="15" customHeight="1" x14ac:dyDescent="0.3">
      <c r="B73" s="43" t="s">
        <v>185</v>
      </c>
      <c r="C73" s="44" t="s">
        <v>186</v>
      </c>
    </row>
    <row r="74" spans="2:3" ht="15" customHeight="1" x14ac:dyDescent="0.3">
      <c r="B74" s="43" t="s">
        <v>187</v>
      </c>
      <c r="C74" s="44" t="s">
        <v>188</v>
      </c>
    </row>
    <row r="75" spans="2:3" ht="15" customHeight="1" x14ac:dyDescent="0.3">
      <c r="B75" s="43" t="s">
        <v>189</v>
      </c>
      <c r="C75" s="44" t="s">
        <v>190</v>
      </c>
    </row>
    <row r="76" spans="2:3" ht="15" customHeight="1" x14ac:dyDescent="0.3">
      <c r="B76" s="43" t="s">
        <v>191</v>
      </c>
      <c r="C76" s="44" t="s">
        <v>192</v>
      </c>
    </row>
    <row r="77" spans="2:3" ht="15" customHeight="1" x14ac:dyDescent="0.3">
      <c r="B77" s="43" t="s">
        <v>193</v>
      </c>
      <c r="C77" s="44" t="s">
        <v>194</v>
      </c>
    </row>
    <row r="78" spans="2:3" ht="15" customHeight="1" x14ac:dyDescent="0.3">
      <c r="B78" s="43" t="s">
        <v>195</v>
      </c>
      <c r="C78" s="44" t="s">
        <v>196</v>
      </c>
    </row>
    <row r="79" spans="2:3" ht="15" customHeight="1" x14ac:dyDescent="0.3">
      <c r="B79" s="43" t="s">
        <v>197</v>
      </c>
      <c r="C79" s="44" t="s">
        <v>198</v>
      </c>
    </row>
    <row r="80" spans="2:3" ht="15" customHeight="1" x14ac:dyDescent="0.3">
      <c r="B80" s="43" t="s">
        <v>199</v>
      </c>
      <c r="C80" s="44" t="s">
        <v>200</v>
      </c>
    </row>
    <row r="81" spans="2:3" ht="15" customHeight="1" x14ac:dyDescent="0.3">
      <c r="B81" s="43" t="s">
        <v>201</v>
      </c>
      <c r="C81" s="44" t="s">
        <v>202</v>
      </c>
    </row>
    <row r="82" spans="2:3" ht="15" customHeight="1" x14ac:dyDescent="0.3">
      <c r="B82" s="43" t="s">
        <v>203</v>
      </c>
      <c r="C82" s="44" t="s">
        <v>204</v>
      </c>
    </row>
    <row r="83" spans="2:3" ht="15" customHeight="1" x14ac:dyDescent="0.3">
      <c r="B83" s="43" t="s">
        <v>205</v>
      </c>
      <c r="C83" s="44" t="s">
        <v>206</v>
      </c>
    </row>
    <row r="84" spans="2:3" ht="15" customHeight="1" x14ac:dyDescent="0.3">
      <c r="B84" s="43" t="s">
        <v>207</v>
      </c>
      <c r="C84" s="44" t="s">
        <v>208</v>
      </c>
    </row>
    <row r="85" spans="2:3" ht="15" customHeight="1" x14ac:dyDescent="0.3">
      <c r="B85" s="43" t="s">
        <v>209</v>
      </c>
      <c r="C85" s="44" t="s">
        <v>210</v>
      </c>
    </row>
    <row r="86" spans="2:3" ht="15" customHeight="1" x14ac:dyDescent="0.3">
      <c r="B86" s="43" t="s">
        <v>211</v>
      </c>
      <c r="C86" s="44" t="s">
        <v>212</v>
      </c>
    </row>
    <row r="87" spans="2:3" ht="15" customHeight="1" x14ac:dyDescent="0.3">
      <c r="B87" s="43" t="s">
        <v>213</v>
      </c>
      <c r="C87" s="44" t="s">
        <v>214</v>
      </c>
    </row>
    <row r="88" spans="2:3" ht="15" customHeight="1" x14ac:dyDescent="0.3">
      <c r="B88" s="43" t="s">
        <v>215</v>
      </c>
      <c r="C88" s="44" t="s">
        <v>216</v>
      </c>
    </row>
    <row r="89" spans="2:3" ht="15" customHeight="1" x14ac:dyDescent="0.3">
      <c r="B89" s="43" t="s">
        <v>217</v>
      </c>
      <c r="C89" s="44" t="s">
        <v>218</v>
      </c>
    </row>
    <row r="90" spans="2:3" ht="15" customHeight="1" x14ac:dyDescent="0.3">
      <c r="B90" s="43" t="s">
        <v>219</v>
      </c>
      <c r="C90" s="44" t="s">
        <v>220</v>
      </c>
    </row>
    <row r="91" spans="2:3" ht="15" customHeight="1" x14ac:dyDescent="0.3">
      <c r="B91" s="43" t="s">
        <v>221</v>
      </c>
      <c r="C91" s="44" t="s">
        <v>222</v>
      </c>
    </row>
    <row r="92" spans="2:3" ht="15" customHeight="1" x14ac:dyDescent="0.3">
      <c r="B92" s="43" t="s">
        <v>223</v>
      </c>
      <c r="C92" s="44" t="s">
        <v>224</v>
      </c>
    </row>
    <row r="93" spans="2:3" ht="15" customHeight="1" x14ac:dyDescent="0.3">
      <c r="B93" s="43" t="s">
        <v>225</v>
      </c>
      <c r="C93" s="44" t="s">
        <v>226</v>
      </c>
    </row>
    <row r="94" spans="2:3" ht="15" customHeight="1" x14ac:dyDescent="0.3">
      <c r="B94" s="43" t="s">
        <v>227</v>
      </c>
      <c r="C94" s="44" t="s">
        <v>228</v>
      </c>
    </row>
    <row r="95" spans="2:3" ht="15" customHeight="1" x14ac:dyDescent="0.3">
      <c r="B95" s="43" t="s">
        <v>229</v>
      </c>
      <c r="C95" s="44" t="s">
        <v>230</v>
      </c>
    </row>
    <row r="96" spans="2:3" ht="15" customHeight="1" x14ac:dyDescent="0.3">
      <c r="B96" s="43" t="s">
        <v>231</v>
      </c>
      <c r="C96" s="44" t="s">
        <v>232</v>
      </c>
    </row>
    <row r="97" spans="2:3" ht="15" customHeight="1" x14ac:dyDescent="0.3">
      <c r="B97" s="43" t="s">
        <v>233</v>
      </c>
      <c r="C97" s="47" t="s">
        <v>234</v>
      </c>
    </row>
    <row r="98" spans="2:3" ht="15" customHeight="1" x14ac:dyDescent="0.3">
      <c r="B98" s="43" t="s">
        <v>235</v>
      </c>
      <c r="C98" s="44" t="s">
        <v>236</v>
      </c>
    </row>
    <row r="99" spans="2:3" ht="15" customHeight="1" x14ac:dyDescent="0.3">
      <c r="B99" s="43" t="s">
        <v>237</v>
      </c>
      <c r="C99" s="44" t="s">
        <v>238</v>
      </c>
    </row>
    <row r="100" spans="2:3" ht="15" customHeight="1" x14ac:dyDescent="0.3">
      <c r="B100" s="43" t="s">
        <v>239</v>
      </c>
      <c r="C100" s="44" t="s">
        <v>240</v>
      </c>
    </row>
    <row r="101" spans="2:3" ht="15" customHeight="1" x14ac:dyDescent="0.3">
      <c r="B101" s="43" t="s">
        <v>241</v>
      </c>
      <c r="C101" s="44" t="s">
        <v>242</v>
      </c>
    </row>
    <row r="102" spans="2:3" ht="15" customHeight="1" x14ac:dyDescent="0.3">
      <c r="B102" s="43" t="s">
        <v>243</v>
      </c>
      <c r="C102" s="44" t="s">
        <v>244</v>
      </c>
    </row>
    <row r="103" spans="2:3" ht="15" customHeight="1" x14ac:dyDescent="0.3">
      <c r="B103" s="43" t="s">
        <v>245</v>
      </c>
      <c r="C103" s="44" t="s">
        <v>246</v>
      </c>
    </row>
    <row r="104" spans="2:3" ht="15" customHeight="1" x14ac:dyDescent="0.3">
      <c r="B104" s="45" t="s">
        <v>247</v>
      </c>
      <c r="C104" s="46" t="s">
        <v>248</v>
      </c>
    </row>
    <row r="105" spans="2:3" ht="15" customHeight="1" x14ac:dyDescent="0.3">
      <c r="B105" s="45" t="s">
        <v>249</v>
      </c>
      <c r="C105" s="46" t="s">
        <v>250</v>
      </c>
    </row>
    <row r="106" spans="2:3" ht="15" customHeight="1" x14ac:dyDescent="0.3">
      <c r="B106" s="45" t="s">
        <v>251</v>
      </c>
      <c r="C106" s="46" t="s">
        <v>252</v>
      </c>
    </row>
    <row r="107" spans="2:3" ht="15" customHeight="1" x14ac:dyDescent="0.3">
      <c r="B107" s="43" t="s">
        <v>253</v>
      </c>
      <c r="C107" s="44" t="s">
        <v>254</v>
      </c>
    </row>
    <row r="108" spans="2:3" ht="15" customHeight="1" x14ac:dyDescent="0.3">
      <c r="B108" s="43" t="s">
        <v>255</v>
      </c>
      <c r="C108" s="44" t="s">
        <v>256</v>
      </c>
    </row>
    <row r="109" spans="2:3" ht="15" customHeight="1" x14ac:dyDescent="0.3">
      <c r="B109" s="43" t="s">
        <v>257</v>
      </c>
      <c r="C109" s="44" t="s">
        <v>258</v>
      </c>
    </row>
    <row r="110" spans="2:3" ht="15" customHeight="1" x14ac:dyDescent="0.3">
      <c r="B110" s="43" t="s">
        <v>259</v>
      </c>
      <c r="C110" s="44" t="s">
        <v>260</v>
      </c>
    </row>
    <row r="111" spans="2:3" ht="15" customHeight="1" x14ac:dyDescent="0.3">
      <c r="B111" s="43" t="s">
        <v>261</v>
      </c>
      <c r="C111" s="44" t="s">
        <v>262</v>
      </c>
    </row>
    <row r="112" spans="2:3" ht="15" customHeight="1" x14ac:dyDescent="0.3">
      <c r="B112" s="43" t="s">
        <v>263</v>
      </c>
      <c r="C112" s="44" t="s">
        <v>264</v>
      </c>
    </row>
    <row r="113" spans="2:3" ht="15" customHeight="1" x14ac:dyDescent="0.3">
      <c r="B113" s="43" t="s">
        <v>265</v>
      </c>
      <c r="C113" s="44" t="s">
        <v>266</v>
      </c>
    </row>
    <row r="114" spans="2:3" ht="15" customHeight="1" x14ac:dyDescent="0.3">
      <c r="B114" s="43" t="s">
        <v>267</v>
      </c>
      <c r="C114" s="44" t="s">
        <v>268</v>
      </c>
    </row>
    <row r="115" spans="2:3" ht="15" customHeight="1" x14ac:dyDescent="0.3">
      <c r="B115" s="43" t="s">
        <v>269</v>
      </c>
      <c r="C115" s="44" t="s">
        <v>270</v>
      </c>
    </row>
    <row r="116" spans="2:3" ht="15" customHeight="1" x14ac:dyDescent="0.3">
      <c r="B116" s="43" t="s">
        <v>271</v>
      </c>
      <c r="C116" s="44" t="s">
        <v>272</v>
      </c>
    </row>
    <row r="117" spans="2:3" ht="15" customHeight="1" x14ac:dyDescent="0.3">
      <c r="B117" s="43" t="s">
        <v>273</v>
      </c>
      <c r="C117" s="44" t="s">
        <v>274</v>
      </c>
    </row>
    <row r="118" spans="2:3" ht="15" customHeight="1" x14ac:dyDescent="0.3">
      <c r="B118" s="43" t="s">
        <v>275</v>
      </c>
      <c r="C118" s="48" t="s">
        <v>276</v>
      </c>
    </row>
    <row r="119" spans="2:3" ht="15" customHeight="1" x14ac:dyDescent="0.3">
      <c r="B119" s="43" t="s">
        <v>277</v>
      </c>
      <c r="C119" s="48" t="s">
        <v>278</v>
      </c>
    </row>
    <row r="120" spans="2:3" ht="15" customHeight="1" x14ac:dyDescent="0.3">
      <c r="B120" s="43" t="s">
        <v>279</v>
      </c>
      <c r="C120" s="48" t="s">
        <v>280</v>
      </c>
    </row>
    <row r="121" spans="2:3" ht="15" customHeight="1" x14ac:dyDescent="0.3">
      <c r="B121" s="39" t="s">
        <v>281</v>
      </c>
      <c r="C121" s="49"/>
    </row>
    <row r="122" spans="2:3" ht="15" customHeight="1" x14ac:dyDescent="0.3">
      <c r="B122" s="41" t="s">
        <v>46</v>
      </c>
      <c r="C122" s="42" t="s">
        <v>47</v>
      </c>
    </row>
    <row r="123" spans="2:3" x14ac:dyDescent="0.3">
      <c r="B123" s="45" t="s">
        <v>282</v>
      </c>
      <c r="C123" s="46" t="s">
        <v>283</v>
      </c>
    </row>
    <row r="124" spans="2:3" ht="27.6" x14ac:dyDescent="0.3">
      <c r="B124" s="45" t="s">
        <v>284</v>
      </c>
      <c r="C124" s="46" t="s">
        <v>285</v>
      </c>
    </row>
    <row r="125" spans="2:3" x14ac:dyDescent="0.3">
      <c r="B125" s="45" t="s">
        <v>286</v>
      </c>
      <c r="C125" s="46" t="s">
        <v>287</v>
      </c>
    </row>
    <row r="126" spans="2:3" ht="41.4" x14ac:dyDescent="0.3">
      <c r="B126" s="45" t="s">
        <v>288</v>
      </c>
      <c r="C126" s="46" t="s">
        <v>289</v>
      </c>
    </row>
    <row r="127" spans="2:3" ht="27.6" x14ac:dyDescent="0.3">
      <c r="B127" s="45" t="s">
        <v>290</v>
      </c>
      <c r="C127" s="46" t="s">
        <v>291</v>
      </c>
    </row>
    <row r="128" spans="2:3" ht="126.75" customHeight="1" x14ac:dyDescent="0.3">
      <c r="B128" s="45" t="s">
        <v>292</v>
      </c>
      <c r="C128" s="46" t="s">
        <v>293</v>
      </c>
    </row>
    <row r="129" spans="2:3" ht="27.6" x14ac:dyDescent="0.3">
      <c r="B129" s="45" t="s">
        <v>294</v>
      </c>
      <c r="C129" s="46" t="s">
        <v>295</v>
      </c>
    </row>
    <row r="130" spans="2:3" ht="41.4" x14ac:dyDescent="0.3">
      <c r="B130" s="45" t="s">
        <v>296</v>
      </c>
      <c r="C130" s="46" t="s">
        <v>297</v>
      </c>
    </row>
    <row r="131" spans="2:3" ht="28.2" x14ac:dyDescent="0.3">
      <c r="B131" s="45" t="s">
        <v>298</v>
      </c>
      <c r="C131" s="50" t="s">
        <v>299</v>
      </c>
    </row>
    <row r="132" spans="2:3" ht="27.6" x14ac:dyDescent="0.3">
      <c r="B132" s="45" t="s">
        <v>300</v>
      </c>
      <c r="C132" s="46" t="s">
        <v>301</v>
      </c>
    </row>
    <row r="133" spans="2:3" ht="27.6" x14ac:dyDescent="0.3">
      <c r="B133" s="45" t="s">
        <v>302</v>
      </c>
      <c r="C133" s="46" t="s">
        <v>303</v>
      </c>
    </row>
    <row r="134" spans="2:3" ht="27.6" x14ac:dyDescent="0.3">
      <c r="B134" s="45" t="s">
        <v>64</v>
      </c>
      <c r="C134" s="46" t="s">
        <v>304</v>
      </c>
    </row>
    <row r="135" spans="2:3" ht="41.4" x14ac:dyDescent="0.3">
      <c r="B135" s="45" t="s">
        <v>66</v>
      </c>
      <c r="C135" s="46" t="s">
        <v>305</v>
      </c>
    </row>
    <row r="136" spans="2:3" ht="27.6" x14ac:dyDescent="0.3">
      <c r="B136" s="45" t="s">
        <v>306</v>
      </c>
      <c r="C136" s="46" t="s">
        <v>307</v>
      </c>
    </row>
    <row r="137" spans="2:3" ht="27.6" x14ac:dyDescent="0.3">
      <c r="B137" s="45" t="s">
        <v>308</v>
      </c>
      <c r="C137" s="46" t="s">
        <v>309</v>
      </c>
    </row>
    <row r="138" spans="2:3" ht="55.2" x14ac:dyDescent="0.3">
      <c r="B138" s="45" t="s">
        <v>88</v>
      </c>
      <c r="C138" s="46" t="s">
        <v>310</v>
      </c>
    </row>
    <row r="139" spans="2:3" x14ac:dyDescent="0.3">
      <c r="B139" s="45" t="s">
        <v>311</v>
      </c>
      <c r="C139" s="46" t="s">
        <v>312</v>
      </c>
    </row>
    <row r="140" spans="2:3" ht="27.6" x14ac:dyDescent="0.3">
      <c r="B140" s="45" t="s">
        <v>313</v>
      </c>
      <c r="C140" s="46" t="s">
        <v>314</v>
      </c>
    </row>
    <row r="141" spans="2:3" ht="42" x14ac:dyDescent="0.3">
      <c r="B141" s="45" t="s">
        <v>315</v>
      </c>
      <c r="C141" s="51" t="s">
        <v>316</v>
      </c>
    </row>
    <row r="142" spans="2:3" ht="27.6" x14ac:dyDescent="0.3">
      <c r="B142" s="45" t="s">
        <v>317</v>
      </c>
      <c r="C142" s="46" t="s">
        <v>318</v>
      </c>
    </row>
    <row r="143" spans="2:3" x14ac:dyDescent="0.3">
      <c r="B143" s="45" t="s">
        <v>89</v>
      </c>
      <c r="C143" s="46" t="s">
        <v>319</v>
      </c>
    </row>
    <row r="144" spans="2:3" ht="41.4" x14ac:dyDescent="0.3">
      <c r="B144" s="45" t="s">
        <v>320</v>
      </c>
      <c r="C144" s="46" t="s">
        <v>321</v>
      </c>
    </row>
    <row r="145" spans="2:3" ht="124.2" x14ac:dyDescent="0.3">
      <c r="B145" s="45" t="s">
        <v>322</v>
      </c>
      <c r="C145" s="46" t="s">
        <v>323</v>
      </c>
    </row>
    <row r="146" spans="2:3" ht="27.6" x14ac:dyDescent="0.3">
      <c r="B146" s="45" t="s">
        <v>324</v>
      </c>
      <c r="C146" s="46" t="s">
        <v>325</v>
      </c>
    </row>
    <row r="147" spans="2:3" ht="42" x14ac:dyDescent="0.3">
      <c r="B147" s="45" t="s">
        <v>326</v>
      </c>
      <c r="C147" s="46" t="s">
        <v>327</v>
      </c>
    </row>
    <row r="148" spans="2:3" ht="27.6" x14ac:dyDescent="0.3">
      <c r="B148" s="45" t="s">
        <v>328</v>
      </c>
      <c r="C148" s="46" t="s">
        <v>329</v>
      </c>
    </row>
    <row r="149" spans="2:3" ht="27.6" x14ac:dyDescent="0.3">
      <c r="B149" s="45" t="s">
        <v>109</v>
      </c>
      <c r="C149" s="46" t="s">
        <v>330</v>
      </c>
    </row>
    <row r="150" spans="2:3" x14ac:dyDescent="0.3">
      <c r="B150" s="45" t="s">
        <v>331</v>
      </c>
      <c r="C150" s="46" t="s">
        <v>332</v>
      </c>
    </row>
    <row r="151" spans="2:3" x14ac:dyDescent="0.3">
      <c r="B151" s="45" t="s">
        <v>333</v>
      </c>
      <c r="C151" s="46" t="s">
        <v>334</v>
      </c>
    </row>
    <row r="152" spans="2:3" ht="27.6" x14ac:dyDescent="0.3">
      <c r="B152" s="45" t="s">
        <v>335</v>
      </c>
      <c r="C152" s="46" t="s">
        <v>336</v>
      </c>
    </row>
    <row r="153" spans="2:3" ht="69" x14ac:dyDescent="0.3">
      <c r="B153" s="45" t="s">
        <v>337</v>
      </c>
      <c r="C153" s="46" t="s">
        <v>338</v>
      </c>
    </row>
    <row r="154" spans="2:3" ht="96.6" x14ac:dyDescent="0.3">
      <c r="B154" s="45" t="s">
        <v>339</v>
      </c>
      <c r="C154" s="46" t="s">
        <v>340</v>
      </c>
    </row>
    <row r="155" spans="2:3" ht="42" x14ac:dyDescent="0.3">
      <c r="B155" s="45" t="s">
        <v>341</v>
      </c>
      <c r="C155" s="52" t="s">
        <v>342</v>
      </c>
    </row>
    <row r="156" spans="2:3" x14ac:dyDescent="0.3">
      <c r="B156" s="45" t="s">
        <v>343</v>
      </c>
      <c r="C156" s="46" t="s">
        <v>344</v>
      </c>
    </row>
    <row r="157" spans="2:3" x14ac:dyDescent="0.3">
      <c r="B157" s="45" t="s">
        <v>345</v>
      </c>
      <c r="C157" s="46" t="s">
        <v>346</v>
      </c>
    </row>
    <row r="158" spans="2:3" x14ac:dyDescent="0.3">
      <c r="B158" s="45" t="s">
        <v>347</v>
      </c>
      <c r="C158" s="46" t="s">
        <v>348</v>
      </c>
    </row>
    <row r="159" spans="2:3" x14ac:dyDescent="0.3">
      <c r="B159" s="45" t="s">
        <v>349</v>
      </c>
      <c r="C159" s="46" t="s">
        <v>350</v>
      </c>
    </row>
    <row r="160" spans="2:3" ht="27.6" x14ac:dyDescent="0.3">
      <c r="B160" s="45" t="s">
        <v>351</v>
      </c>
      <c r="C160" s="46" t="s">
        <v>352</v>
      </c>
    </row>
    <row r="161" spans="2:3" x14ac:dyDescent="0.3">
      <c r="B161" s="45" t="s">
        <v>353</v>
      </c>
      <c r="C161" s="46" t="s">
        <v>354</v>
      </c>
    </row>
    <row r="162" spans="2:3" ht="27.6" x14ac:dyDescent="0.3">
      <c r="B162" s="45" t="s">
        <v>355</v>
      </c>
      <c r="C162" s="46" t="s">
        <v>356</v>
      </c>
    </row>
    <row r="163" spans="2:3" ht="55.8" x14ac:dyDescent="0.3">
      <c r="B163" s="45" t="s">
        <v>357</v>
      </c>
      <c r="C163" s="53" t="s">
        <v>358</v>
      </c>
    </row>
    <row r="164" spans="2:3" x14ac:dyDescent="0.3">
      <c r="B164" s="45" t="s">
        <v>359</v>
      </c>
      <c r="C164" s="54" t="s">
        <v>360</v>
      </c>
    </row>
    <row r="165" spans="2:3" ht="27.6" x14ac:dyDescent="0.3">
      <c r="B165" s="45" t="s">
        <v>361</v>
      </c>
      <c r="C165" s="46" t="s">
        <v>362</v>
      </c>
    </row>
    <row r="166" spans="2:3" ht="27.6" x14ac:dyDescent="0.3">
      <c r="B166" s="45" t="s">
        <v>363</v>
      </c>
      <c r="C166" s="46" t="s">
        <v>364</v>
      </c>
    </row>
    <row r="167" spans="2:3" ht="41.4" x14ac:dyDescent="0.3">
      <c r="B167" s="45" t="s">
        <v>365</v>
      </c>
      <c r="C167" s="46" t="s">
        <v>366</v>
      </c>
    </row>
    <row r="168" spans="2:3" ht="28.2" x14ac:dyDescent="0.3">
      <c r="B168" s="45" t="s">
        <v>367</v>
      </c>
      <c r="C168" s="46" t="s">
        <v>368</v>
      </c>
    </row>
    <row r="169" spans="2:3" ht="27.6" x14ac:dyDescent="0.3">
      <c r="B169" s="45" t="s">
        <v>369</v>
      </c>
      <c r="C169" s="46" t="s">
        <v>370</v>
      </c>
    </row>
    <row r="170" spans="2:3" ht="27.6" x14ac:dyDescent="0.3">
      <c r="B170" s="45" t="s">
        <v>190</v>
      </c>
      <c r="C170" s="46" t="s">
        <v>371</v>
      </c>
    </row>
    <row r="171" spans="2:3" ht="41.4" x14ac:dyDescent="0.3">
      <c r="B171" s="45" t="s">
        <v>372</v>
      </c>
      <c r="C171" s="46" t="s">
        <v>373</v>
      </c>
    </row>
    <row r="172" spans="2:3" ht="27.6" x14ac:dyDescent="0.3">
      <c r="B172" s="45" t="s">
        <v>192</v>
      </c>
      <c r="C172" s="46" t="s">
        <v>374</v>
      </c>
    </row>
    <row r="173" spans="2:3" ht="27.6" x14ac:dyDescent="0.3">
      <c r="B173" s="45" t="s">
        <v>375</v>
      </c>
      <c r="C173" s="46" t="s">
        <v>376</v>
      </c>
    </row>
    <row r="174" spans="2:3" ht="110.4" x14ac:dyDescent="0.3">
      <c r="B174" s="45" t="s">
        <v>377</v>
      </c>
      <c r="C174" s="46" t="s">
        <v>378</v>
      </c>
    </row>
    <row r="175" spans="2:3" x14ac:dyDescent="0.3">
      <c r="B175" s="45" t="s">
        <v>379</v>
      </c>
      <c r="C175" s="46" t="s">
        <v>380</v>
      </c>
    </row>
    <row r="176" spans="2:3" ht="27.6" x14ac:dyDescent="0.3">
      <c r="B176" s="45" t="s">
        <v>381</v>
      </c>
      <c r="C176" s="46" t="s">
        <v>382</v>
      </c>
    </row>
    <row r="177" spans="2:3" ht="42" x14ac:dyDescent="0.3">
      <c r="B177" s="45" t="s">
        <v>383</v>
      </c>
      <c r="C177" s="46" t="s">
        <v>384</v>
      </c>
    </row>
    <row r="178" spans="2:3" x14ac:dyDescent="0.3">
      <c r="B178" s="45" t="s">
        <v>385</v>
      </c>
      <c r="C178" s="46" t="s">
        <v>386</v>
      </c>
    </row>
    <row r="179" spans="2:3" ht="18" customHeight="1" x14ac:dyDescent="0.3">
      <c r="B179" s="45" t="s">
        <v>233</v>
      </c>
      <c r="C179" s="46" t="s">
        <v>387</v>
      </c>
    </row>
    <row r="180" spans="2:3" x14ac:dyDescent="0.3">
      <c r="B180" s="45" t="s">
        <v>388</v>
      </c>
      <c r="C180" s="46" t="s">
        <v>389</v>
      </c>
    </row>
    <row r="181" spans="2:3" x14ac:dyDescent="0.3">
      <c r="B181" s="45" t="s">
        <v>390</v>
      </c>
      <c r="C181" s="46" t="s">
        <v>391</v>
      </c>
    </row>
    <row r="182" spans="2:3" ht="21" customHeight="1" x14ac:dyDescent="0.3">
      <c r="B182" s="43" t="s">
        <v>392</v>
      </c>
      <c r="C182" s="44" t="s">
        <v>393</v>
      </c>
    </row>
    <row r="183" spans="2:3" ht="27.6" x14ac:dyDescent="0.3">
      <c r="B183" s="45" t="s">
        <v>394</v>
      </c>
      <c r="C183" s="46" t="s">
        <v>395</v>
      </c>
    </row>
    <row r="184" spans="2:3" ht="55.2" x14ac:dyDescent="0.3">
      <c r="B184" s="45" t="s">
        <v>244</v>
      </c>
      <c r="C184" s="55" t="s">
        <v>396</v>
      </c>
    </row>
    <row r="185" spans="2:3" x14ac:dyDescent="0.3">
      <c r="B185" s="45" t="s">
        <v>397</v>
      </c>
      <c r="C185" s="55" t="s">
        <v>398</v>
      </c>
    </row>
    <row r="186" spans="2:3" ht="55.8" x14ac:dyDescent="0.3">
      <c r="B186" s="45" t="s">
        <v>399</v>
      </c>
      <c r="C186" s="46" t="s">
        <v>400</v>
      </c>
    </row>
    <row r="187" spans="2:3" ht="27.6" x14ac:dyDescent="0.3">
      <c r="B187" s="45" t="s">
        <v>401</v>
      </c>
      <c r="C187" s="46" t="s">
        <v>402</v>
      </c>
    </row>
    <row r="188" spans="2:3" ht="55.2" x14ac:dyDescent="0.3">
      <c r="B188" s="45" t="s">
        <v>403</v>
      </c>
      <c r="C188" s="46" t="s">
        <v>404</v>
      </c>
    </row>
    <row r="189" spans="2:3" ht="55.8" x14ac:dyDescent="0.3">
      <c r="B189" s="45" t="s">
        <v>405</v>
      </c>
      <c r="C189" s="46" t="s">
        <v>406</v>
      </c>
    </row>
    <row r="190" spans="2:3" ht="55.2" x14ac:dyDescent="0.3">
      <c r="B190" s="45" t="s">
        <v>407</v>
      </c>
      <c r="C190" s="46" t="s">
        <v>408</v>
      </c>
    </row>
    <row r="191" spans="2:3" ht="27.6" x14ac:dyDescent="0.3">
      <c r="B191" s="45" t="s">
        <v>409</v>
      </c>
      <c r="C191" s="46" t="s">
        <v>410</v>
      </c>
    </row>
    <row r="192" spans="2:3" ht="27.6" x14ac:dyDescent="0.3">
      <c r="B192" s="45" t="s">
        <v>411</v>
      </c>
      <c r="C192" s="46" t="s">
        <v>412</v>
      </c>
    </row>
    <row r="193" spans="2:3" ht="27.6" x14ac:dyDescent="0.3">
      <c r="B193" s="45" t="s">
        <v>413</v>
      </c>
      <c r="C193" s="46" t="s">
        <v>414</v>
      </c>
    </row>
    <row r="194" spans="2:3" ht="27.6" x14ac:dyDescent="0.3">
      <c r="B194" s="45" t="s">
        <v>415</v>
      </c>
      <c r="C194" s="46" t="s">
        <v>416</v>
      </c>
    </row>
    <row r="195" spans="2:3" x14ac:dyDescent="0.3">
      <c r="B195" s="45" t="s">
        <v>417</v>
      </c>
      <c r="C195" s="46" t="s">
        <v>418</v>
      </c>
    </row>
    <row r="196" spans="2:3" ht="41.4" x14ac:dyDescent="0.3">
      <c r="B196" s="45" t="s">
        <v>419</v>
      </c>
      <c r="C196" s="46" t="s">
        <v>420</v>
      </c>
    </row>
    <row r="197" spans="2:3" ht="110.4" x14ac:dyDescent="0.3">
      <c r="B197" s="45" t="s">
        <v>421</v>
      </c>
      <c r="C197" s="55" t="s">
        <v>422</v>
      </c>
    </row>
    <row r="198" spans="2:3" ht="55.2" x14ac:dyDescent="0.3">
      <c r="B198" s="45" t="s">
        <v>423</v>
      </c>
      <c r="C198" s="55" t="s">
        <v>424</v>
      </c>
    </row>
    <row r="199" spans="2:3" ht="27.6" x14ac:dyDescent="0.3">
      <c r="B199" s="45" t="s">
        <v>425</v>
      </c>
      <c r="C199" s="55" t="s">
        <v>426</v>
      </c>
    </row>
    <row r="200" spans="2:3" ht="55.2" x14ac:dyDescent="0.3">
      <c r="B200" s="45" t="s">
        <v>427</v>
      </c>
      <c r="C200" s="55" t="s">
        <v>428</v>
      </c>
    </row>
    <row r="201" spans="2:3" ht="41.4" x14ac:dyDescent="0.3">
      <c r="B201" s="45" t="s">
        <v>429</v>
      </c>
      <c r="C201" s="46" t="s">
        <v>430</v>
      </c>
    </row>
    <row r="202" spans="2:3" ht="55.2" x14ac:dyDescent="0.3">
      <c r="B202" s="45" t="s">
        <v>431</v>
      </c>
      <c r="C202" s="46" t="s">
        <v>432</v>
      </c>
    </row>
    <row r="203" spans="2:3" ht="27.6" x14ac:dyDescent="0.3">
      <c r="B203" s="45" t="s">
        <v>433</v>
      </c>
      <c r="C203" s="46" t="s">
        <v>434</v>
      </c>
    </row>
    <row r="204" spans="2:3" ht="180.6" x14ac:dyDescent="0.3">
      <c r="B204" s="45" t="s">
        <v>435</v>
      </c>
      <c r="C204" s="46" t="s">
        <v>436</v>
      </c>
    </row>
    <row r="205" spans="2:3" x14ac:dyDescent="0.3">
      <c r="B205" s="45" t="s">
        <v>437</v>
      </c>
      <c r="C205" s="46" t="s">
        <v>334</v>
      </c>
    </row>
    <row r="206" spans="2:3" x14ac:dyDescent="0.3">
      <c r="B206" s="45" t="s">
        <v>438</v>
      </c>
      <c r="C206" s="46" t="s">
        <v>334</v>
      </c>
    </row>
    <row r="207" spans="2:3" ht="55.2" x14ac:dyDescent="0.3">
      <c r="B207" s="45" t="s">
        <v>439</v>
      </c>
      <c r="C207" s="46" t="s">
        <v>440</v>
      </c>
    </row>
    <row r="208" spans="2:3" ht="41.4" x14ac:dyDescent="0.3">
      <c r="B208" s="45" t="s">
        <v>441</v>
      </c>
      <c r="C208" s="46" t="s">
        <v>442</v>
      </c>
    </row>
    <row r="209" spans="2:3" ht="41.4" x14ac:dyDescent="0.3">
      <c r="B209" s="45" t="s">
        <v>443</v>
      </c>
      <c r="C209" s="46" t="s">
        <v>444</v>
      </c>
    </row>
    <row r="210" spans="2:3" ht="27.6" x14ac:dyDescent="0.3">
      <c r="B210" s="45" t="s">
        <v>249</v>
      </c>
      <c r="C210" s="46" t="s">
        <v>445</v>
      </c>
    </row>
    <row r="211" spans="2:3" x14ac:dyDescent="0.3">
      <c r="B211" s="45" t="s">
        <v>446</v>
      </c>
      <c r="C211" s="46" t="s">
        <v>447</v>
      </c>
    </row>
    <row r="212" spans="2:3" x14ac:dyDescent="0.3">
      <c r="B212" s="45" t="s">
        <v>448</v>
      </c>
      <c r="C212" s="46" t="s">
        <v>449</v>
      </c>
    </row>
    <row r="213" spans="2:3" ht="27.6" x14ac:dyDescent="0.3">
      <c r="B213" s="45" t="s">
        <v>450</v>
      </c>
      <c r="C213" s="46" t="s">
        <v>451</v>
      </c>
    </row>
    <row r="214" spans="2:3" ht="41.4" x14ac:dyDescent="0.3">
      <c r="B214" s="45" t="s">
        <v>452</v>
      </c>
      <c r="C214" s="46" t="s">
        <v>453</v>
      </c>
    </row>
    <row r="215" spans="2:3" ht="28.2" thickBot="1" x14ac:dyDescent="0.35">
      <c r="B215" s="56" t="s">
        <v>2193</v>
      </c>
      <c r="C215" s="57" t="s">
        <v>2194</v>
      </c>
    </row>
    <row r="216" spans="2:3" ht="7.5" customHeight="1" x14ac:dyDescent="0.3"/>
  </sheetData>
  <sheetProtection algorithmName="SHA-512" hashValue="rMQtiPm1Qq4BZsA9tZzRscSYWygk1DkC0sbki8YNeJrFaimCuKXJeLQEg5QTWzPY0kTjjFmq0kOPSZP9kzKViQ==" saltValue="ZRejbcJKBy2/3FLKJtcu5A==" spinCount="100000" sheet="1" selectLockedCells="1"/>
  <mergeCells count="1">
    <mergeCell ref="B1:C1"/>
  </mergeCells>
  <pageMargins left="0.7" right="0.7" top="0.75" bottom="0.75" header="0.3" footer="0.3"/>
  <pageSetup scale="93" fitToHeight="0" orientation="portrait" r:id="rId1"/>
  <headerFooter>
    <oddHeader>&amp;CLos Alamos, NM
&amp;F&amp;R&amp;A</oddHeader>
    <oddFooter>&amp;LTSSI Consulting LLC, January 2023&amp;CPage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C00"/>
  </sheetPr>
  <dimension ref="A1:M232"/>
  <sheetViews>
    <sheetView showGridLines="0" tabSelected="1" zoomScale="80" zoomScaleNormal="80" zoomScalePageLayoutView="40" workbookViewId="0">
      <selection activeCell="C216" sqref="C216"/>
    </sheetView>
  </sheetViews>
  <sheetFormatPr defaultColWidth="0" defaultRowHeight="14.4" zeroHeight="1" x14ac:dyDescent="0.3"/>
  <cols>
    <col min="1" max="1" width="0.44140625" customWidth="1"/>
    <col min="2" max="2" width="11.6640625" customWidth="1"/>
    <col min="3" max="3" width="11.33203125" customWidth="1"/>
    <col min="4" max="4" width="18.33203125" customWidth="1"/>
    <col min="5" max="5" width="79.44140625" style="69" customWidth="1"/>
    <col min="6" max="6" width="26.109375" customWidth="1"/>
    <col min="7" max="7" width="16.44140625" style="70" hidden="1" customWidth="1"/>
    <col min="8" max="8" width="13.109375" hidden="1" customWidth="1"/>
    <col min="9" max="9" width="16.33203125" hidden="1" customWidth="1"/>
    <col min="10" max="10" width="16" hidden="1" customWidth="1"/>
    <col min="11" max="11" width="10.44140625" hidden="1" customWidth="1"/>
    <col min="12" max="12" width="45" customWidth="1"/>
    <col min="13" max="13" width="2.88671875" customWidth="1"/>
    <col min="14" max="16384" width="9.109375" hidden="1"/>
  </cols>
  <sheetData>
    <row r="1" spans="2:12" ht="1.2" customHeight="1" x14ac:dyDescent="0.3"/>
    <row r="2" spans="2:12" s="77" customFormat="1" ht="129" customHeight="1" thickBot="1" x14ac:dyDescent="0.3">
      <c r="B2" s="71" t="s">
        <v>454</v>
      </c>
      <c r="C2" s="72" t="s">
        <v>455</v>
      </c>
      <c r="D2" s="72" t="s">
        <v>456</v>
      </c>
      <c r="E2" s="72" t="s">
        <v>457</v>
      </c>
      <c r="F2" s="72" t="s">
        <v>42</v>
      </c>
      <c r="G2" s="73" t="s">
        <v>458</v>
      </c>
      <c r="H2" s="73" t="s">
        <v>459</v>
      </c>
      <c r="I2" s="74" t="s">
        <v>460</v>
      </c>
      <c r="J2" s="74" t="s">
        <v>461</v>
      </c>
      <c r="K2" s="75" t="s">
        <v>14</v>
      </c>
      <c r="L2" s="76" t="s">
        <v>462</v>
      </c>
    </row>
    <row r="3" spans="2:12" ht="16.2" thickBot="1" x14ac:dyDescent="0.35">
      <c r="B3" s="78" t="s">
        <v>463</v>
      </c>
      <c r="C3" s="78"/>
      <c r="D3" s="78"/>
      <c r="E3" s="78"/>
      <c r="F3" s="78"/>
      <c r="G3" s="79" t="s">
        <v>464</v>
      </c>
      <c r="H3" s="80">
        <f>COUNTA(D4:D2007)</f>
        <v>203</v>
      </c>
      <c r="I3" s="81"/>
      <c r="J3" s="82" t="s">
        <v>465</v>
      </c>
      <c r="K3" s="83">
        <f>SUM(K4:K2007)</f>
        <v>0</v>
      </c>
      <c r="L3" s="78"/>
    </row>
    <row r="4" spans="2:12" ht="34.950000000000003" customHeight="1" x14ac:dyDescent="0.3">
      <c r="B4" s="84" t="s">
        <v>466</v>
      </c>
      <c r="C4" s="85">
        <v>1</v>
      </c>
      <c r="D4" s="86" t="s">
        <v>9</v>
      </c>
      <c r="E4" s="87" t="s">
        <v>467</v>
      </c>
      <c r="F4" s="222" t="s">
        <v>43</v>
      </c>
      <c r="G4" s="223" t="s">
        <v>468</v>
      </c>
      <c r="H4" s="224">
        <f>COUNTIF(F4:F2007,"Select from Drop Down")</f>
        <v>203</v>
      </c>
      <c r="I4" s="225">
        <f>VLOOKUP($D4,SpecData,2,FALSE)</f>
        <v>3</v>
      </c>
      <c r="J4" s="226">
        <f>VLOOKUP($F4,AvailabilityData,2,FALSE)</f>
        <v>0</v>
      </c>
      <c r="K4" s="227">
        <f>I4*J4</f>
        <v>0</v>
      </c>
      <c r="L4" s="37"/>
    </row>
    <row r="5" spans="2:12" ht="34.950000000000003" customHeight="1" x14ac:dyDescent="0.3">
      <c r="B5" s="84" t="str">
        <f>IF(C5="","",$B$4)</f>
        <v>SYS</v>
      </c>
      <c r="C5" s="85">
        <v>2</v>
      </c>
      <c r="D5" s="86" t="s">
        <v>9</v>
      </c>
      <c r="E5" s="91" t="s">
        <v>469</v>
      </c>
      <c r="F5" s="228" t="s">
        <v>43</v>
      </c>
      <c r="G5" s="229" t="s">
        <v>470</v>
      </c>
      <c r="H5" s="230">
        <f>COUNTIF(F4:F2007,"Function Available")</f>
        <v>0</v>
      </c>
      <c r="I5" s="225">
        <f>VLOOKUP($D5,SpecData,2,FALSE)</f>
        <v>3</v>
      </c>
      <c r="J5" s="226">
        <f>VLOOKUP($F5,AvailabilityData,2,FALSE)</f>
        <v>0</v>
      </c>
      <c r="K5" s="227">
        <f>I5*J5</f>
        <v>0</v>
      </c>
      <c r="L5" s="36"/>
    </row>
    <row r="6" spans="2:12" ht="42.6" x14ac:dyDescent="0.3">
      <c r="B6" s="84" t="str">
        <f t="shared" ref="B6:B54" si="0">IF(C6="","",$B$4)</f>
        <v>SYS</v>
      </c>
      <c r="C6" s="85">
        <f>IF(ISTEXT(D6),MAX($C$5:$C5)+1,"")</f>
        <v>3</v>
      </c>
      <c r="D6" s="86" t="s">
        <v>10</v>
      </c>
      <c r="E6" s="93" t="s">
        <v>471</v>
      </c>
      <c r="F6" s="231" t="s">
        <v>43</v>
      </c>
      <c r="G6" s="232" t="s">
        <v>472</v>
      </c>
      <c r="H6" s="224">
        <f>COUNTIF(F4:F2007,"Function Not Available")</f>
        <v>0</v>
      </c>
      <c r="I6" s="225">
        <f t="shared" ref="I6:I13" si="1">VLOOKUP($D6,SpecData,2,FALSE)</f>
        <v>2</v>
      </c>
      <c r="J6" s="226">
        <f t="shared" ref="J6:J13" si="2">VLOOKUP($F6,AvailabilityData,2,FALSE)</f>
        <v>0</v>
      </c>
      <c r="K6" s="227">
        <f t="shared" ref="K6:K13" si="3">I6*J6</f>
        <v>0</v>
      </c>
      <c r="L6" s="38"/>
    </row>
    <row r="7" spans="2:12" ht="34.950000000000003" customHeight="1" x14ac:dyDescent="0.3">
      <c r="B7" s="84" t="str">
        <f t="shared" si="0"/>
        <v>SYS</v>
      </c>
      <c r="C7" s="85">
        <f>IF(ISTEXT(D7),MAX($C$5:$C6)+1,"")</f>
        <v>4</v>
      </c>
      <c r="D7" s="86" t="s">
        <v>9</v>
      </c>
      <c r="E7" s="93" t="s">
        <v>473</v>
      </c>
      <c r="F7" s="228" t="s">
        <v>43</v>
      </c>
      <c r="G7" s="229" t="s">
        <v>474</v>
      </c>
      <c r="H7" s="224">
        <f>COUNTIF(F4:F2007,"Exception")</f>
        <v>0</v>
      </c>
      <c r="I7" s="225">
        <f t="shared" si="1"/>
        <v>3</v>
      </c>
      <c r="J7" s="226">
        <f t="shared" si="2"/>
        <v>0</v>
      </c>
      <c r="K7" s="227">
        <f t="shared" si="3"/>
        <v>0</v>
      </c>
      <c r="L7" s="36"/>
    </row>
    <row r="8" spans="2:12" ht="34.950000000000003" customHeight="1" x14ac:dyDescent="0.3">
      <c r="B8" s="84" t="str">
        <f t="shared" si="0"/>
        <v>SYS</v>
      </c>
      <c r="C8" s="85">
        <f>IF(ISTEXT(D8),MAX($C$5:$C7)+1,"")</f>
        <v>5</v>
      </c>
      <c r="D8" s="86" t="s">
        <v>9</v>
      </c>
      <c r="E8" s="93" t="s">
        <v>475</v>
      </c>
      <c r="F8" s="228" t="s">
        <v>43</v>
      </c>
      <c r="G8" s="229" t="s">
        <v>476</v>
      </c>
      <c r="H8" s="233">
        <f>COUNTIFS(D:D,"=Crucial",F:F,"=Select From Drop Down")</f>
        <v>166</v>
      </c>
      <c r="I8" s="225">
        <f t="shared" si="1"/>
        <v>3</v>
      </c>
      <c r="J8" s="226">
        <f t="shared" si="2"/>
        <v>0</v>
      </c>
      <c r="K8" s="234">
        <f t="shared" si="3"/>
        <v>0</v>
      </c>
      <c r="L8" s="36"/>
    </row>
    <row r="9" spans="2:12" ht="34.950000000000003" customHeight="1" x14ac:dyDescent="0.3">
      <c r="B9" s="84" t="str">
        <f t="shared" si="0"/>
        <v>SYS</v>
      </c>
      <c r="C9" s="85">
        <f>IF(ISTEXT(D9),MAX($C$5:$C8)+1,"")</f>
        <v>6</v>
      </c>
      <c r="D9" s="86" t="s">
        <v>9</v>
      </c>
      <c r="E9" s="93" t="s">
        <v>477</v>
      </c>
      <c r="F9" s="228" t="s">
        <v>43</v>
      </c>
      <c r="G9" s="229" t="s">
        <v>478</v>
      </c>
      <c r="H9" s="233">
        <f>COUNTIFS(D:D,"=Crucial",F:F,"=Function Available")</f>
        <v>0</v>
      </c>
      <c r="I9" s="225">
        <f t="shared" si="1"/>
        <v>3</v>
      </c>
      <c r="J9" s="226">
        <f t="shared" si="2"/>
        <v>0</v>
      </c>
      <c r="K9" s="234">
        <f t="shared" si="3"/>
        <v>0</v>
      </c>
      <c r="L9" s="36"/>
    </row>
    <row r="10" spans="2:12" ht="34.950000000000003" customHeight="1" x14ac:dyDescent="0.3">
      <c r="B10" s="84" t="str">
        <f t="shared" si="0"/>
        <v>SYS</v>
      </c>
      <c r="C10" s="85">
        <f>IF(ISTEXT(D10),MAX($C$5:$C9)+1,"")</f>
        <v>7</v>
      </c>
      <c r="D10" s="86" t="s">
        <v>9</v>
      </c>
      <c r="E10" s="93" t="s">
        <v>479</v>
      </c>
      <c r="F10" s="228" t="s">
        <v>43</v>
      </c>
      <c r="G10" s="229" t="s">
        <v>480</v>
      </c>
      <c r="H10" s="233">
        <f>COUNTIFS(D:D,"=Crucial",F:F,"=Function Not Available")</f>
        <v>0</v>
      </c>
      <c r="I10" s="225">
        <f t="shared" si="1"/>
        <v>3</v>
      </c>
      <c r="J10" s="226">
        <f t="shared" si="2"/>
        <v>0</v>
      </c>
      <c r="K10" s="234">
        <f t="shared" si="3"/>
        <v>0</v>
      </c>
      <c r="L10" s="36"/>
    </row>
    <row r="11" spans="2:12" ht="34.950000000000003" customHeight="1" x14ac:dyDescent="0.3">
      <c r="B11" s="84" t="str">
        <f t="shared" si="0"/>
        <v>SYS</v>
      </c>
      <c r="C11" s="85">
        <f>IF(ISTEXT(D11),MAX($C$5:$C10)+1,"")</f>
        <v>8</v>
      </c>
      <c r="D11" s="86" t="s">
        <v>10</v>
      </c>
      <c r="E11" s="93" t="s">
        <v>481</v>
      </c>
      <c r="F11" s="228" t="s">
        <v>43</v>
      </c>
      <c r="G11" s="232" t="s">
        <v>482</v>
      </c>
      <c r="H11" s="233">
        <f>COUNTIFS(D:D,"=Crucial",F:F,"=Exception")</f>
        <v>0</v>
      </c>
      <c r="I11" s="225">
        <f t="shared" si="1"/>
        <v>2</v>
      </c>
      <c r="J11" s="226">
        <f t="shared" si="2"/>
        <v>0</v>
      </c>
      <c r="K11" s="234">
        <f t="shared" si="3"/>
        <v>0</v>
      </c>
      <c r="L11" s="35"/>
    </row>
    <row r="12" spans="2:12" ht="34.950000000000003" customHeight="1" x14ac:dyDescent="0.3">
      <c r="B12" s="84" t="str">
        <f t="shared" si="0"/>
        <v>SYS</v>
      </c>
      <c r="C12" s="85">
        <f>IF(ISTEXT(D12),MAX($C$5:$C11)+1,"")</f>
        <v>9</v>
      </c>
      <c r="D12" s="95" t="s">
        <v>9</v>
      </c>
      <c r="E12" s="93" t="s">
        <v>2164</v>
      </c>
      <c r="F12" s="235" t="s">
        <v>43</v>
      </c>
      <c r="G12" s="229" t="s">
        <v>484</v>
      </c>
      <c r="H12" s="233">
        <f>COUNTIFS(D:D,"=Important",F:F,"=Select From Drop Down")</f>
        <v>22</v>
      </c>
      <c r="I12" s="236">
        <f>VLOOKUP($D12,SpecData,2,FALSE)</f>
        <v>3</v>
      </c>
      <c r="J12" s="237">
        <f>VLOOKUP($F12,AvailabilityData,2,FALSE)</f>
        <v>0</v>
      </c>
      <c r="K12" s="238">
        <f>I12*J12</f>
        <v>0</v>
      </c>
      <c r="L12" s="239"/>
    </row>
    <row r="13" spans="2:12" ht="34.950000000000003" customHeight="1" x14ac:dyDescent="0.3">
      <c r="B13" s="84" t="str">
        <f t="shared" si="0"/>
        <v>SYS</v>
      </c>
      <c r="C13" s="85">
        <f>IF(ISTEXT(D13),MAX($C$5:$C12)+1,"")</f>
        <v>10</v>
      </c>
      <c r="D13" s="86" t="s">
        <v>9</v>
      </c>
      <c r="E13" s="93" t="s">
        <v>483</v>
      </c>
      <c r="F13" s="228" t="s">
        <v>43</v>
      </c>
      <c r="G13" s="240" t="s">
        <v>486</v>
      </c>
      <c r="H13" s="241">
        <f>COUNTIFS(D:D,"=Important",F:F,"=Function Available")</f>
        <v>0</v>
      </c>
      <c r="I13" s="225">
        <f t="shared" si="1"/>
        <v>3</v>
      </c>
      <c r="J13" s="226">
        <f t="shared" si="2"/>
        <v>0</v>
      </c>
      <c r="K13" s="234">
        <f t="shared" si="3"/>
        <v>0</v>
      </c>
      <c r="L13" s="35"/>
    </row>
    <row r="14" spans="2:12" ht="34.950000000000003" customHeight="1" x14ac:dyDescent="0.3">
      <c r="B14" s="84" t="str">
        <f t="shared" si="0"/>
        <v>SYS</v>
      </c>
      <c r="C14" s="85">
        <f>IF(ISTEXT(D14),MAX($C$5:$C13)+1,"")</f>
        <v>11</v>
      </c>
      <c r="D14" s="86" t="s">
        <v>11</v>
      </c>
      <c r="E14" s="93" t="s">
        <v>485</v>
      </c>
      <c r="F14" s="228" t="s">
        <v>43</v>
      </c>
      <c r="G14" s="240" t="s">
        <v>488</v>
      </c>
      <c r="H14" s="241">
        <f>COUNTIFS(D:D,"=Important",F:F,"=Function Not Available")</f>
        <v>0</v>
      </c>
      <c r="I14" s="225">
        <f t="shared" ref="I14:I26" si="4">VLOOKUP($D14,SpecData,2,FALSE)</f>
        <v>1</v>
      </c>
      <c r="J14" s="226">
        <f t="shared" ref="J14:J26" si="5">VLOOKUP($F14,AvailabilityData,2,FALSE)</f>
        <v>0</v>
      </c>
      <c r="K14" s="227">
        <f t="shared" ref="K14:K35" si="6">I14*J14</f>
        <v>0</v>
      </c>
      <c r="L14" s="37"/>
    </row>
    <row r="15" spans="2:12" ht="34.950000000000003" customHeight="1" x14ac:dyDescent="0.3">
      <c r="B15" s="84" t="str">
        <f t="shared" si="0"/>
        <v>SYS</v>
      </c>
      <c r="C15" s="85">
        <f>IF(ISTEXT(D15),MAX($C$5:$C14)+1,"")</f>
        <v>12</v>
      </c>
      <c r="D15" s="86" t="s">
        <v>9</v>
      </c>
      <c r="E15" s="93" t="s">
        <v>487</v>
      </c>
      <c r="F15" s="228" t="s">
        <v>43</v>
      </c>
      <c r="G15" s="240" t="s">
        <v>490</v>
      </c>
      <c r="H15" s="241">
        <f>COUNTIFS(D:D,"=Important",F:F,"=Exception")</f>
        <v>0</v>
      </c>
      <c r="I15" s="242">
        <f t="shared" si="4"/>
        <v>3</v>
      </c>
      <c r="J15" s="243">
        <f t="shared" si="5"/>
        <v>0</v>
      </c>
      <c r="K15" s="234">
        <f t="shared" si="6"/>
        <v>0</v>
      </c>
      <c r="L15" s="36"/>
    </row>
    <row r="16" spans="2:12" ht="34.950000000000003" customHeight="1" x14ac:dyDescent="0.3">
      <c r="B16" s="84" t="str">
        <f t="shared" si="0"/>
        <v>SYS</v>
      </c>
      <c r="C16" s="85">
        <f>IF(ISTEXT(D16),MAX($C$5:$C15)+1,"")</f>
        <v>13</v>
      </c>
      <c r="D16" s="86" t="s">
        <v>9</v>
      </c>
      <c r="E16" s="93" t="s">
        <v>489</v>
      </c>
      <c r="F16" s="228" t="s">
        <v>43</v>
      </c>
      <c r="G16" s="240" t="s">
        <v>492</v>
      </c>
      <c r="H16" s="241">
        <f>COUNTIFS(D:D,"=Minimal",F:F,"=Select From Drop Down")</f>
        <v>9</v>
      </c>
      <c r="I16" s="242">
        <f t="shared" si="4"/>
        <v>3</v>
      </c>
      <c r="J16" s="243">
        <f t="shared" si="5"/>
        <v>0</v>
      </c>
      <c r="K16" s="234">
        <f t="shared" si="6"/>
        <v>0</v>
      </c>
      <c r="L16" s="36"/>
    </row>
    <row r="17" spans="2:12" ht="34.950000000000003" customHeight="1" x14ac:dyDescent="0.3">
      <c r="B17" s="98" t="str">
        <f t="shared" si="0"/>
        <v>SYS</v>
      </c>
      <c r="C17" s="99">
        <f>IF(ISTEXT(D17),MAX($C$5:$C16)+1,"")</f>
        <v>14</v>
      </c>
      <c r="D17" s="100" t="s">
        <v>9</v>
      </c>
      <c r="E17" s="93" t="s">
        <v>491</v>
      </c>
      <c r="F17" s="231" t="s">
        <v>43</v>
      </c>
      <c r="G17" s="240" t="s">
        <v>494</v>
      </c>
      <c r="H17" s="241">
        <f>COUNTIFS(D:D,"=Minimal",F:F,"=Function Available")</f>
        <v>0</v>
      </c>
      <c r="I17" s="244">
        <f t="shared" si="4"/>
        <v>3</v>
      </c>
      <c r="J17" s="245">
        <f t="shared" si="5"/>
        <v>0</v>
      </c>
      <c r="K17" s="246">
        <f t="shared" si="6"/>
        <v>0</v>
      </c>
      <c r="L17" s="38"/>
    </row>
    <row r="18" spans="2:12" ht="34.950000000000003" customHeight="1" x14ac:dyDescent="0.3">
      <c r="B18" s="84" t="str">
        <f t="shared" si="0"/>
        <v>SYS</v>
      </c>
      <c r="C18" s="85">
        <f>IF(ISTEXT(D18),MAX($C$5:$C17)+1,"")</f>
        <v>15</v>
      </c>
      <c r="D18" s="86" t="s">
        <v>9</v>
      </c>
      <c r="E18" s="93" t="s">
        <v>493</v>
      </c>
      <c r="F18" s="228" t="s">
        <v>43</v>
      </c>
      <c r="G18" s="240" t="s">
        <v>496</v>
      </c>
      <c r="H18" s="241">
        <f>COUNTIFS(D:D,"=Minimal",F:F,"=Function Not Available")</f>
        <v>0</v>
      </c>
      <c r="I18" s="242">
        <f t="shared" si="4"/>
        <v>3</v>
      </c>
      <c r="J18" s="243">
        <f t="shared" si="5"/>
        <v>0</v>
      </c>
      <c r="K18" s="234">
        <f t="shared" si="6"/>
        <v>0</v>
      </c>
      <c r="L18" s="36"/>
    </row>
    <row r="19" spans="2:12" ht="34.950000000000003" customHeight="1" x14ac:dyDescent="0.3">
      <c r="B19" s="84" t="str">
        <f t="shared" si="0"/>
        <v>SYS</v>
      </c>
      <c r="C19" s="85">
        <f>IF(ISTEXT(D19),MAX($C$5:$C18)+1,"")</f>
        <v>16</v>
      </c>
      <c r="D19" s="86" t="s">
        <v>9</v>
      </c>
      <c r="E19" s="93" t="s">
        <v>495</v>
      </c>
      <c r="F19" s="228" t="s">
        <v>43</v>
      </c>
      <c r="G19" s="240" t="s">
        <v>498</v>
      </c>
      <c r="H19" s="241">
        <f>COUNTIFS(D:D,"=Minimal",F:F,"=Exception")</f>
        <v>0</v>
      </c>
      <c r="I19" s="242">
        <f t="shared" si="4"/>
        <v>3</v>
      </c>
      <c r="J19" s="243">
        <f t="shared" si="5"/>
        <v>0</v>
      </c>
      <c r="K19" s="234">
        <f t="shared" si="6"/>
        <v>0</v>
      </c>
      <c r="L19" s="36"/>
    </row>
    <row r="20" spans="2:12" ht="34.950000000000003" customHeight="1" x14ac:dyDescent="0.3">
      <c r="B20" s="84" t="str">
        <f t="shared" si="0"/>
        <v>SYS</v>
      </c>
      <c r="C20" s="85">
        <f>IF(ISTEXT(D20),MAX($C$5:$C19)+1,"")</f>
        <v>17</v>
      </c>
      <c r="D20" s="86" t="s">
        <v>9</v>
      </c>
      <c r="E20" s="93" t="s">
        <v>497</v>
      </c>
      <c r="F20" s="228" t="s">
        <v>43</v>
      </c>
      <c r="G20" s="240"/>
      <c r="H20" s="241"/>
      <c r="I20" s="242">
        <f t="shared" si="4"/>
        <v>3</v>
      </c>
      <c r="J20" s="243">
        <f t="shared" si="5"/>
        <v>0</v>
      </c>
      <c r="K20" s="234">
        <f t="shared" si="6"/>
        <v>0</v>
      </c>
      <c r="L20" s="36"/>
    </row>
    <row r="21" spans="2:12" ht="34.950000000000003" customHeight="1" x14ac:dyDescent="0.3">
      <c r="B21" s="84" t="str">
        <f t="shared" si="0"/>
        <v>SYS</v>
      </c>
      <c r="C21" s="85">
        <f>IF(ISTEXT(D21),MAX($C$5:$C20)+1,"")</f>
        <v>18</v>
      </c>
      <c r="D21" s="86" t="s">
        <v>9</v>
      </c>
      <c r="E21" s="93" t="s">
        <v>499</v>
      </c>
      <c r="F21" s="228" t="s">
        <v>43</v>
      </c>
      <c r="G21" s="229"/>
      <c r="H21" s="247"/>
      <c r="I21" s="242">
        <f t="shared" si="4"/>
        <v>3</v>
      </c>
      <c r="J21" s="243">
        <f t="shared" si="5"/>
        <v>0</v>
      </c>
      <c r="K21" s="234">
        <f t="shared" si="6"/>
        <v>0</v>
      </c>
      <c r="L21" s="36"/>
    </row>
    <row r="22" spans="2:12" ht="34.950000000000003" customHeight="1" x14ac:dyDescent="0.3">
      <c r="B22" s="84" t="str">
        <f t="shared" si="0"/>
        <v>SYS</v>
      </c>
      <c r="C22" s="85">
        <f>IF(ISTEXT(D22),MAX($C$5:$C21)+1,"")</f>
        <v>19</v>
      </c>
      <c r="D22" s="86" t="s">
        <v>9</v>
      </c>
      <c r="E22" s="102" t="s">
        <v>500</v>
      </c>
      <c r="F22" s="228" t="s">
        <v>43</v>
      </c>
      <c r="G22" s="229"/>
      <c r="H22" s="247"/>
      <c r="I22" s="242">
        <f t="shared" si="4"/>
        <v>3</v>
      </c>
      <c r="J22" s="243">
        <f t="shared" si="5"/>
        <v>0</v>
      </c>
      <c r="K22" s="234">
        <f t="shared" si="6"/>
        <v>0</v>
      </c>
      <c r="L22" s="36"/>
    </row>
    <row r="23" spans="2:12" s="104" customFormat="1" ht="15.6" x14ac:dyDescent="0.3">
      <c r="B23" s="103" t="s">
        <v>501</v>
      </c>
      <c r="C23" s="103"/>
      <c r="D23" s="103"/>
      <c r="E23" s="103"/>
      <c r="F23" s="103"/>
      <c r="G23" s="103"/>
      <c r="H23" s="103"/>
      <c r="I23" s="103"/>
      <c r="J23" s="103"/>
      <c r="K23" s="103"/>
      <c r="L23" s="103"/>
    </row>
    <row r="24" spans="2:12" ht="34.950000000000003" customHeight="1" x14ac:dyDescent="0.3">
      <c r="B24" s="84" t="str">
        <f t="shared" si="0"/>
        <v>SYS</v>
      </c>
      <c r="C24" s="85">
        <f>IF(ISTEXT(D24),MAX($C$5:$C22)+1,"")</f>
        <v>20</v>
      </c>
      <c r="D24" s="86" t="s">
        <v>9</v>
      </c>
      <c r="E24" s="93" t="s">
        <v>2165</v>
      </c>
      <c r="F24" s="228" t="s">
        <v>43</v>
      </c>
      <c r="G24" s="229"/>
      <c r="H24" s="247"/>
      <c r="I24" s="242">
        <f t="shared" si="4"/>
        <v>3</v>
      </c>
      <c r="J24" s="243">
        <f t="shared" si="5"/>
        <v>0</v>
      </c>
      <c r="K24" s="234">
        <f t="shared" si="6"/>
        <v>0</v>
      </c>
      <c r="L24" s="36"/>
    </row>
    <row r="25" spans="2:12" ht="34.950000000000003" customHeight="1" x14ac:dyDescent="0.3">
      <c r="B25" s="84" t="str">
        <f t="shared" si="0"/>
        <v>SYS</v>
      </c>
      <c r="C25" s="85">
        <f>IF(ISTEXT(D25),MAX($C$5:$C24)+1,"")</f>
        <v>21</v>
      </c>
      <c r="D25" s="86" t="s">
        <v>9</v>
      </c>
      <c r="E25" s="93" t="s">
        <v>2166</v>
      </c>
      <c r="F25" s="228" t="s">
        <v>43</v>
      </c>
      <c r="G25" s="229"/>
      <c r="H25" s="247"/>
      <c r="I25" s="242">
        <f t="shared" si="4"/>
        <v>3</v>
      </c>
      <c r="J25" s="243">
        <f t="shared" si="5"/>
        <v>0</v>
      </c>
      <c r="K25" s="234">
        <f t="shared" si="6"/>
        <v>0</v>
      </c>
      <c r="L25" s="36"/>
    </row>
    <row r="26" spans="2:12" ht="41.4" x14ac:dyDescent="0.3">
      <c r="B26" s="84" t="str">
        <f t="shared" si="0"/>
        <v>SYS</v>
      </c>
      <c r="C26" s="85">
        <f>IF(ISTEXT(D26),MAX($C$5:$C25)+1,"")</f>
        <v>22</v>
      </c>
      <c r="D26" s="86" t="s">
        <v>10</v>
      </c>
      <c r="E26" s="93" t="s">
        <v>502</v>
      </c>
      <c r="F26" s="228" t="s">
        <v>43</v>
      </c>
      <c r="G26" s="229"/>
      <c r="H26" s="247"/>
      <c r="I26" s="242">
        <f t="shared" si="4"/>
        <v>2</v>
      </c>
      <c r="J26" s="243">
        <f t="shared" si="5"/>
        <v>0</v>
      </c>
      <c r="K26" s="234">
        <f t="shared" si="6"/>
        <v>0</v>
      </c>
      <c r="L26" s="35"/>
    </row>
    <row r="27" spans="2:12" ht="34.950000000000003" customHeight="1" x14ac:dyDescent="0.3">
      <c r="B27" s="84" t="str">
        <f t="shared" si="0"/>
        <v>SYS</v>
      </c>
      <c r="C27" s="85">
        <f>IF(ISTEXT(D27),MAX($C$5:$C26)+1,"")</f>
        <v>23</v>
      </c>
      <c r="D27" s="86" t="s">
        <v>9</v>
      </c>
      <c r="E27" s="93" t="s">
        <v>503</v>
      </c>
      <c r="F27" s="228" t="s">
        <v>43</v>
      </c>
      <c r="G27" s="229"/>
      <c r="H27" s="247"/>
      <c r="I27" s="242">
        <f t="shared" ref="I27:I35" si="7">VLOOKUP($D27,SpecData,2,FALSE)</f>
        <v>3</v>
      </c>
      <c r="J27" s="243">
        <f t="shared" ref="J27:J35" si="8">VLOOKUP($F27,AvailabilityData,2,FALSE)</f>
        <v>0</v>
      </c>
      <c r="K27" s="234">
        <f t="shared" si="6"/>
        <v>0</v>
      </c>
      <c r="L27" s="37"/>
    </row>
    <row r="28" spans="2:12" ht="34.950000000000003" customHeight="1" x14ac:dyDescent="0.3">
      <c r="B28" s="84" t="str">
        <f t="shared" si="0"/>
        <v>SYS</v>
      </c>
      <c r="C28" s="85">
        <f>IF(ISTEXT(D28),MAX($C$5:$C27)+1,"")</f>
        <v>24</v>
      </c>
      <c r="D28" s="86" t="s">
        <v>9</v>
      </c>
      <c r="E28" s="93" t="s">
        <v>504</v>
      </c>
      <c r="F28" s="228" t="s">
        <v>43</v>
      </c>
      <c r="G28" s="229"/>
      <c r="H28" s="247"/>
      <c r="I28" s="242">
        <f t="shared" si="7"/>
        <v>3</v>
      </c>
      <c r="J28" s="243">
        <f t="shared" si="8"/>
        <v>0</v>
      </c>
      <c r="K28" s="234">
        <f t="shared" si="6"/>
        <v>0</v>
      </c>
      <c r="L28" s="36"/>
    </row>
    <row r="29" spans="2:12" ht="34.950000000000003" customHeight="1" x14ac:dyDescent="0.3">
      <c r="B29" s="84" t="str">
        <f t="shared" si="0"/>
        <v>SYS</v>
      </c>
      <c r="C29" s="85">
        <f>IF(ISTEXT(D29),MAX($C$5:$C28)+1,"")</f>
        <v>25</v>
      </c>
      <c r="D29" s="86" t="s">
        <v>9</v>
      </c>
      <c r="E29" s="93" t="s">
        <v>505</v>
      </c>
      <c r="F29" s="228" t="s">
        <v>43</v>
      </c>
      <c r="G29" s="229"/>
      <c r="H29" s="247"/>
      <c r="I29" s="242">
        <f t="shared" si="7"/>
        <v>3</v>
      </c>
      <c r="J29" s="243">
        <f t="shared" si="8"/>
        <v>0</v>
      </c>
      <c r="K29" s="234">
        <f t="shared" si="6"/>
        <v>0</v>
      </c>
      <c r="L29" s="35"/>
    </row>
    <row r="30" spans="2:12" ht="34.950000000000003" customHeight="1" x14ac:dyDescent="0.3">
      <c r="B30" s="84" t="str">
        <f t="shared" si="0"/>
        <v>SYS</v>
      </c>
      <c r="C30" s="85">
        <f>IF(ISTEXT(D30),MAX($C$5:$C29)+1,"")</f>
        <v>26</v>
      </c>
      <c r="D30" s="86" t="s">
        <v>9</v>
      </c>
      <c r="E30" s="93" t="s">
        <v>506</v>
      </c>
      <c r="F30" s="228" t="s">
        <v>43</v>
      </c>
      <c r="G30" s="229"/>
      <c r="H30" s="247"/>
      <c r="I30" s="242">
        <f t="shared" si="7"/>
        <v>3</v>
      </c>
      <c r="J30" s="243">
        <f t="shared" si="8"/>
        <v>0</v>
      </c>
      <c r="K30" s="234">
        <f t="shared" si="6"/>
        <v>0</v>
      </c>
      <c r="L30" s="37"/>
    </row>
    <row r="31" spans="2:12" ht="34.950000000000003" customHeight="1" x14ac:dyDescent="0.3">
      <c r="B31" s="84" t="str">
        <f t="shared" si="0"/>
        <v>SYS</v>
      </c>
      <c r="C31" s="85">
        <f>IF(ISTEXT(D31),MAX($C$5:$C30)+1,"")</f>
        <v>27</v>
      </c>
      <c r="D31" s="86" t="s">
        <v>10</v>
      </c>
      <c r="E31" s="93" t="s">
        <v>507</v>
      </c>
      <c r="F31" s="228" t="s">
        <v>43</v>
      </c>
      <c r="G31" s="229"/>
      <c r="H31" s="247"/>
      <c r="I31" s="242">
        <f t="shared" si="7"/>
        <v>2</v>
      </c>
      <c r="J31" s="243">
        <f t="shared" si="8"/>
        <v>0</v>
      </c>
      <c r="K31" s="234">
        <f t="shared" si="6"/>
        <v>0</v>
      </c>
      <c r="L31" s="36"/>
    </row>
    <row r="32" spans="2:12" ht="34.950000000000003" customHeight="1" x14ac:dyDescent="0.3">
      <c r="B32" s="84" t="str">
        <f t="shared" si="0"/>
        <v>SYS</v>
      </c>
      <c r="C32" s="85">
        <f>IF(ISTEXT(D32),MAX($C$5:$C31)+1,"")</f>
        <v>28</v>
      </c>
      <c r="D32" s="86" t="s">
        <v>9</v>
      </c>
      <c r="E32" s="93" t="s">
        <v>508</v>
      </c>
      <c r="F32" s="228" t="s">
        <v>43</v>
      </c>
      <c r="G32" s="229"/>
      <c r="H32" s="247"/>
      <c r="I32" s="242">
        <f t="shared" si="7"/>
        <v>3</v>
      </c>
      <c r="J32" s="243">
        <f t="shared" si="8"/>
        <v>0</v>
      </c>
      <c r="K32" s="234">
        <f t="shared" si="6"/>
        <v>0</v>
      </c>
      <c r="L32" s="36"/>
    </row>
    <row r="33" spans="2:12" s="104" customFormat="1" ht="15.6" x14ac:dyDescent="0.3">
      <c r="B33" s="103" t="s">
        <v>509</v>
      </c>
      <c r="C33" s="103"/>
      <c r="D33" s="103"/>
      <c r="E33" s="103"/>
      <c r="F33" s="103"/>
      <c r="G33" s="103"/>
      <c r="H33" s="103"/>
      <c r="I33" s="103"/>
      <c r="J33" s="103"/>
      <c r="K33" s="103"/>
      <c r="L33" s="103"/>
    </row>
    <row r="34" spans="2:12" ht="34.950000000000003" customHeight="1" x14ac:dyDescent="0.3">
      <c r="B34" s="84" t="str">
        <f t="shared" si="0"/>
        <v>SYS</v>
      </c>
      <c r="C34" s="85">
        <f>IF(ISTEXT(D34),MAX($C$5:$C32)+1,"")</f>
        <v>29</v>
      </c>
      <c r="D34" s="86" t="s">
        <v>9</v>
      </c>
      <c r="E34" s="93" t="s">
        <v>510</v>
      </c>
      <c r="F34" s="228" t="s">
        <v>43</v>
      </c>
      <c r="G34" s="229"/>
      <c r="H34" s="247"/>
      <c r="I34" s="242">
        <f t="shared" si="7"/>
        <v>3</v>
      </c>
      <c r="J34" s="243">
        <f t="shared" si="8"/>
        <v>0</v>
      </c>
      <c r="K34" s="234">
        <f t="shared" si="6"/>
        <v>0</v>
      </c>
      <c r="L34" s="36"/>
    </row>
    <row r="35" spans="2:12" ht="34.950000000000003" customHeight="1" x14ac:dyDescent="0.3">
      <c r="B35" s="84" t="str">
        <f t="shared" si="0"/>
        <v>SYS</v>
      </c>
      <c r="C35" s="85">
        <f>IF(ISTEXT(D35),MAX($C$5:$C34)+1,"")</f>
        <v>30</v>
      </c>
      <c r="D35" s="86" t="s">
        <v>9</v>
      </c>
      <c r="E35" s="93" t="s">
        <v>511</v>
      </c>
      <c r="F35" s="228" t="s">
        <v>43</v>
      </c>
      <c r="G35" s="229"/>
      <c r="H35" s="247"/>
      <c r="I35" s="242">
        <f t="shared" si="7"/>
        <v>3</v>
      </c>
      <c r="J35" s="243">
        <f t="shared" si="8"/>
        <v>0</v>
      </c>
      <c r="K35" s="234">
        <f t="shared" si="6"/>
        <v>0</v>
      </c>
      <c r="L35" s="36"/>
    </row>
    <row r="36" spans="2:12" ht="34.950000000000003" customHeight="1" x14ac:dyDescent="0.3">
      <c r="B36" s="84" t="str">
        <f t="shared" si="0"/>
        <v>SYS</v>
      </c>
      <c r="C36" s="85">
        <f>IF(ISTEXT(D36),MAX($C$5:$C35)+1,"")</f>
        <v>31</v>
      </c>
      <c r="D36" s="86" t="s">
        <v>9</v>
      </c>
      <c r="E36" s="93" t="s">
        <v>512</v>
      </c>
      <c r="F36" s="228" t="s">
        <v>43</v>
      </c>
      <c r="G36" s="229"/>
      <c r="H36" s="247"/>
      <c r="I36" s="242">
        <f t="shared" ref="I36:I41" si="9">VLOOKUP($D36,SpecData,2,FALSE)</f>
        <v>3</v>
      </c>
      <c r="J36" s="243">
        <f t="shared" ref="J36:J41" si="10">VLOOKUP($F36,AvailabilityData,2,FALSE)</f>
        <v>0</v>
      </c>
      <c r="K36" s="234">
        <f t="shared" ref="K36:K45" si="11">I36*J36</f>
        <v>0</v>
      </c>
      <c r="L36" s="36"/>
    </row>
    <row r="37" spans="2:12" ht="34.950000000000003" customHeight="1" x14ac:dyDescent="0.3">
      <c r="B37" s="84" t="str">
        <f t="shared" si="0"/>
        <v>SYS</v>
      </c>
      <c r="C37" s="85">
        <f>IF(ISTEXT(D37),MAX($C$5:$C36)+1,"")</f>
        <v>32</v>
      </c>
      <c r="D37" s="86" t="s">
        <v>9</v>
      </c>
      <c r="E37" s="93" t="s">
        <v>513</v>
      </c>
      <c r="F37" s="228" t="s">
        <v>43</v>
      </c>
      <c r="G37" s="229"/>
      <c r="H37" s="247"/>
      <c r="I37" s="242">
        <f t="shared" si="9"/>
        <v>3</v>
      </c>
      <c r="J37" s="243">
        <f t="shared" si="10"/>
        <v>0</v>
      </c>
      <c r="K37" s="234">
        <f t="shared" si="11"/>
        <v>0</v>
      </c>
      <c r="L37" s="67"/>
    </row>
    <row r="38" spans="2:12" ht="34.950000000000003" customHeight="1" x14ac:dyDescent="0.3">
      <c r="B38" s="84" t="str">
        <f t="shared" si="0"/>
        <v>SYS</v>
      </c>
      <c r="C38" s="85">
        <f>IF(ISTEXT(D38),MAX($C$5:$C37)+1,"")</f>
        <v>33</v>
      </c>
      <c r="D38" s="86" t="s">
        <v>9</v>
      </c>
      <c r="E38" s="93" t="s">
        <v>514</v>
      </c>
      <c r="F38" s="228" t="s">
        <v>43</v>
      </c>
      <c r="G38" s="229"/>
      <c r="H38" s="247"/>
      <c r="I38" s="242">
        <f t="shared" si="9"/>
        <v>3</v>
      </c>
      <c r="J38" s="243">
        <f t="shared" si="10"/>
        <v>0</v>
      </c>
      <c r="K38" s="234">
        <f t="shared" si="11"/>
        <v>0</v>
      </c>
      <c r="L38" s="36"/>
    </row>
    <row r="39" spans="2:12" ht="34.950000000000003" customHeight="1" x14ac:dyDescent="0.3">
      <c r="B39" s="84" t="str">
        <f t="shared" si="0"/>
        <v>SYS</v>
      </c>
      <c r="C39" s="85">
        <f>IF(ISTEXT(D39),MAX($C$5:$C38)+1,"")</f>
        <v>34</v>
      </c>
      <c r="D39" s="86" t="s">
        <v>9</v>
      </c>
      <c r="E39" s="93" t="s">
        <v>515</v>
      </c>
      <c r="F39" s="228" t="s">
        <v>43</v>
      </c>
      <c r="G39" s="229"/>
      <c r="H39" s="247"/>
      <c r="I39" s="242">
        <f t="shared" si="9"/>
        <v>3</v>
      </c>
      <c r="J39" s="243">
        <f t="shared" si="10"/>
        <v>0</v>
      </c>
      <c r="K39" s="234">
        <f t="shared" si="11"/>
        <v>0</v>
      </c>
      <c r="L39" s="36"/>
    </row>
    <row r="40" spans="2:12" ht="34.950000000000003" customHeight="1" x14ac:dyDescent="0.3">
      <c r="B40" s="84" t="str">
        <f t="shared" si="0"/>
        <v>SYS</v>
      </c>
      <c r="C40" s="85">
        <f>IF(ISTEXT(D40),MAX($C$5:$C39)+1,"")</f>
        <v>35</v>
      </c>
      <c r="D40" s="86" t="s">
        <v>9</v>
      </c>
      <c r="E40" s="93" t="s">
        <v>516</v>
      </c>
      <c r="F40" s="228" t="s">
        <v>43</v>
      </c>
      <c r="G40" s="229"/>
      <c r="H40" s="247"/>
      <c r="I40" s="242">
        <f t="shared" si="9"/>
        <v>3</v>
      </c>
      <c r="J40" s="243">
        <f t="shared" si="10"/>
        <v>0</v>
      </c>
      <c r="K40" s="234">
        <f t="shared" si="11"/>
        <v>0</v>
      </c>
      <c r="L40" s="36"/>
    </row>
    <row r="41" spans="2:12" ht="41.4" x14ac:dyDescent="0.3">
      <c r="B41" s="84" t="str">
        <f t="shared" si="0"/>
        <v>SYS</v>
      </c>
      <c r="C41" s="85">
        <f>IF(ISTEXT(D41),MAX($C$5:$C40)+1,"")</f>
        <v>36</v>
      </c>
      <c r="D41" s="86" t="s">
        <v>9</v>
      </c>
      <c r="E41" s="93" t="s">
        <v>517</v>
      </c>
      <c r="F41" s="228" t="s">
        <v>43</v>
      </c>
      <c r="G41" s="229"/>
      <c r="H41" s="247"/>
      <c r="I41" s="242">
        <f t="shared" si="9"/>
        <v>3</v>
      </c>
      <c r="J41" s="243">
        <f t="shared" si="10"/>
        <v>0</v>
      </c>
      <c r="K41" s="234">
        <f t="shared" si="11"/>
        <v>0</v>
      </c>
      <c r="L41" s="38"/>
    </row>
    <row r="42" spans="2:12" ht="34.950000000000003" customHeight="1" x14ac:dyDescent="0.3">
      <c r="B42" s="84" t="str">
        <f t="shared" si="0"/>
        <v>SYS</v>
      </c>
      <c r="C42" s="85">
        <f>IF(ISTEXT(D42),MAX($C$5:$C41)+1,"")</f>
        <v>37</v>
      </c>
      <c r="D42" s="86" t="s">
        <v>9</v>
      </c>
      <c r="E42" s="93" t="s">
        <v>518</v>
      </c>
      <c r="F42" s="228" t="s">
        <v>43</v>
      </c>
      <c r="G42" s="229"/>
      <c r="H42" s="247"/>
      <c r="I42" s="242">
        <f t="shared" ref="I42:I118" si="12">VLOOKUP($D42,SpecData,2,FALSE)</f>
        <v>3</v>
      </c>
      <c r="J42" s="243">
        <f t="shared" ref="J42:J118" si="13">VLOOKUP($F42,AvailabilityData,2,FALSE)</f>
        <v>0</v>
      </c>
      <c r="K42" s="234">
        <f t="shared" si="11"/>
        <v>0</v>
      </c>
      <c r="L42" s="36"/>
    </row>
    <row r="43" spans="2:12" ht="34.950000000000003" customHeight="1" x14ac:dyDescent="0.3">
      <c r="B43" s="84" t="str">
        <f t="shared" si="0"/>
        <v>SYS</v>
      </c>
      <c r="C43" s="85">
        <f>IF(ISTEXT(D43),MAX($C$5:$C42)+1,"")</f>
        <v>38</v>
      </c>
      <c r="D43" s="86" t="s">
        <v>9</v>
      </c>
      <c r="E43" s="93" t="s">
        <v>519</v>
      </c>
      <c r="F43" s="228" t="s">
        <v>43</v>
      </c>
      <c r="G43" s="229"/>
      <c r="H43" s="247"/>
      <c r="I43" s="242">
        <f t="shared" si="12"/>
        <v>3</v>
      </c>
      <c r="J43" s="243">
        <f t="shared" si="13"/>
        <v>0</v>
      </c>
      <c r="K43" s="234">
        <f t="shared" si="11"/>
        <v>0</v>
      </c>
      <c r="L43" s="36"/>
    </row>
    <row r="44" spans="2:12" ht="34.950000000000003" customHeight="1" x14ac:dyDescent="0.3">
      <c r="B44" s="84" t="str">
        <f t="shared" si="0"/>
        <v>SYS</v>
      </c>
      <c r="C44" s="85">
        <f>IF(ISTEXT(D44),MAX($C$5:$C43)+1,"")</f>
        <v>39</v>
      </c>
      <c r="D44" s="86" t="s">
        <v>9</v>
      </c>
      <c r="E44" s="91" t="s">
        <v>520</v>
      </c>
      <c r="F44" s="228" t="s">
        <v>43</v>
      </c>
      <c r="G44" s="229"/>
      <c r="H44" s="247"/>
      <c r="I44" s="242">
        <f t="shared" si="12"/>
        <v>3</v>
      </c>
      <c r="J44" s="243">
        <f t="shared" si="13"/>
        <v>0</v>
      </c>
      <c r="K44" s="234">
        <f t="shared" si="11"/>
        <v>0</v>
      </c>
      <c r="L44" s="36"/>
    </row>
    <row r="45" spans="2:12" ht="34.950000000000003" customHeight="1" x14ac:dyDescent="0.3">
      <c r="B45" s="84" t="str">
        <f t="shared" si="0"/>
        <v>SYS</v>
      </c>
      <c r="C45" s="85">
        <f>IF(ISTEXT(D45),MAX($C$5:$C44)+1,"")</f>
        <v>40</v>
      </c>
      <c r="D45" s="86" t="s">
        <v>9</v>
      </c>
      <c r="E45" s="91" t="s">
        <v>521</v>
      </c>
      <c r="F45" s="228" t="s">
        <v>43</v>
      </c>
      <c r="G45" s="229"/>
      <c r="H45" s="247"/>
      <c r="I45" s="242">
        <f t="shared" si="12"/>
        <v>3</v>
      </c>
      <c r="J45" s="243">
        <f t="shared" si="13"/>
        <v>0</v>
      </c>
      <c r="K45" s="234">
        <f t="shared" si="11"/>
        <v>0</v>
      </c>
      <c r="L45" s="67"/>
    </row>
    <row r="46" spans="2:12" ht="49.5" customHeight="1" x14ac:dyDescent="0.3">
      <c r="B46" s="105" t="str">
        <f t="shared" si="0"/>
        <v/>
      </c>
      <c r="C46" s="106" t="str">
        <f>IF(ISTEXT(D46),MAX($C$5:$C45)+1,"")</f>
        <v/>
      </c>
      <c r="D46" s="106"/>
      <c r="E46" s="107" t="s">
        <v>522</v>
      </c>
      <c r="F46" s="108"/>
      <c r="G46" s="108"/>
      <c r="H46" s="108"/>
      <c r="I46" s="108"/>
      <c r="J46" s="108"/>
      <c r="K46" s="108"/>
      <c r="L46" s="108"/>
    </row>
    <row r="47" spans="2:12" ht="34.950000000000003" customHeight="1" x14ac:dyDescent="0.3">
      <c r="B47" s="84" t="str">
        <f t="shared" si="0"/>
        <v>SYS</v>
      </c>
      <c r="C47" s="85">
        <f>IF(ISTEXT(D47),MAX($C$5:$C45)+1,"")</f>
        <v>41</v>
      </c>
      <c r="D47" s="86" t="s">
        <v>9</v>
      </c>
      <c r="E47" s="109" t="s">
        <v>523</v>
      </c>
      <c r="F47" s="228" t="s">
        <v>43</v>
      </c>
      <c r="G47" s="229"/>
      <c r="H47" s="247"/>
      <c r="I47" s="242">
        <f t="shared" si="12"/>
        <v>3</v>
      </c>
      <c r="J47" s="243">
        <f t="shared" si="13"/>
        <v>0</v>
      </c>
      <c r="K47" s="234">
        <f>I47*J47</f>
        <v>0</v>
      </c>
      <c r="L47" s="36"/>
    </row>
    <row r="48" spans="2:12" ht="34.950000000000003" customHeight="1" x14ac:dyDescent="0.3">
      <c r="B48" s="84" t="str">
        <f t="shared" si="0"/>
        <v>SYS</v>
      </c>
      <c r="C48" s="85">
        <f>IF(ISTEXT(D48),MAX($C$5:$C47)+1,"")</f>
        <v>42</v>
      </c>
      <c r="D48" s="86" t="s">
        <v>9</v>
      </c>
      <c r="E48" s="109" t="s">
        <v>524</v>
      </c>
      <c r="F48" s="228" t="s">
        <v>43</v>
      </c>
      <c r="G48" s="223"/>
      <c r="H48" s="248"/>
      <c r="I48" s="225">
        <f t="shared" si="12"/>
        <v>3</v>
      </c>
      <c r="J48" s="226">
        <f t="shared" si="13"/>
        <v>0</v>
      </c>
      <c r="K48" s="227">
        <f>I48*J48</f>
        <v>0</v>
      </c>
      <c r="L48" s="36"/>
    </row>
    <row r="49" spans="2:12" ht="34.950000000000003" customHeight="1" x14ac:dyDescent="0.3">
      <c r="B49" s="84" t="str">
        <f t="shared" si="0"/>
        <v>SYS</v>
      </c>
      <c r="C49" s="85">
        <f>IF(ISTEXT(D49),MAX($C$5:$C48)+1,"")</f>
        <v>43</v>
      </c>
      <c r="D49" s="86" t="s">
        <v>9</v>
      </c>
      <c r="E49" s="111" t="s">
        <v>525</v>
      </c>
      <c r="F49" s="228" t="s">
        <v>43</v>
      </c>
      <c r="G49" s="229"/>
      <c r="H49" s="247"/>
      <c r="I49" s="242">
        <f t="shared" si="12"/>
        <v>3</v>
      </c>
      <c r="J49" s="243">
        <f t="shared" si="13"/>
        <v>0</v>
      </c>
      <c r="K49" s="234">
        <f t="shared" ref="K49:K57" si="14">I49*J49</f>
        <v>0</v>
      </c>
      <c r="L49" s="36"/>
    </row>
    <row r="50" spans="2:12" ht="41.4" x14ac:dyDescent="0.3">
      <c r="B50" s="84" t="str">
        <f t="shared" si="0"/>
        <v>SYS</v>
      </c>
      <c r="C50" s="85">
        <f>IF(ISTEXT(D50),MAX($C$5:$C49)+1,"")</f>
        <v>44</v>
      </c>
      <c r="D50" s="86" t="s">
        <v>9</v>
      </c>
      <c r="E50" s="91" t="s">
        <v>526</v>
      </c>
      <c r="F50" s="228" t="s">
        <v>43</v>
      </c>
      <c r="G50" s="229"/>
      <c r="H50" s="247"/>
      <c r="I50" s="242">
        <f t="shared" si="12"/>
        <v>3</v>
      </c>
      <c r="J50" s="243">
        <f t="shared" si="13"/>
        <v>0</v>
      </c>
      <c r="K50" s="234">
        <f t="shared" si="14"/>
        <v>0</v>
      </c>
      <c r="L50" s="68"/>
    </row>
    <row r="51" spans="2:12" ht="34.950000000000003" customHeight="1" x14ac:dyDescent="0.3">
      <c r="B51" s="84" t="str">
        <f t="shared" si="0"/>
        <v>SYS</v>
      </c>
      <c r="C51" s="85">
        <f>IF(ISTEXT(D51),MAX($C$5:$C50)+1,"")</f>
        <v>45</v>
      </c>
      <c r="D51" s="86" t="s">
        <v>9</v>
      </c>
      <c r="E51" s="91" t="s">
        <v>527</v>
      </c>
      <c r="F51" s="228" t="s">
        <v>43</v>
      </c>
      <c r="G51" s="229"/>
      <c r="H51" s="247"/>
      <c r="I51" s="242">
        <f t="shared" si="12"/>
        <v>3</v>
      </c>
      <c r="J51" s="243">
        <f t="shared" si="13"/>
        <v>0</v>
      </c>
      <c r="K51" s="234">
        <f t="shared" si="14"/>
        <v>0</v>
      </c>
      <c r="L51" s="68"/>
    </row>
    <row r="52" spans="2:12" s="104" customFormat="1" ht="15.6" x14ac:dyDescent="0.3">
      <c r="B52" s="103" t="s">
        <v>528</v>
      </c>
      <c r="C52" s="103"/>
      <c r="D52" s="103"/>
      <c r="E52" s="103"/>
      <c r="F52" s="103"/>
      <c r="G52" s="103"/>
      <c r="H52" s="103"/>
      <c r="I52" s="103"/>
      <c r="J52" s="103"/>
      <c r="K52" s="103"/>
      <c r="L52" s="103"/>
    </row>
    <row r="53" spans="2:12" ht="34.950000000000003" customHeight="1" x14ac:dyDescent="0.3">
      <c r="B53" s="84" t="str">
        <f t="shared" si="0"/>
        <v>SYS</v>
      </c>
      <c r="C53" s="85">
        <f>IF(ISTEXT(D53),MAX($C$5:$C51)+1,"")</f>
        <v>46</v>
      </c>
      <c r="D53" s="86" t="s">
        <v>9</v>
      </c>
      <c r="E53" s="91" t="s">
        <v>529</v>
      </c>
      <c r="F53" s="228" t="s">
        <v>43</v>
      </c>
      <c r="G53" s="229"/>
      <c r="H53" s="247"/>
      <c r="I53" s="242">
        <f t="shared" si="12"/>
        <v>3</v>
      </c>
      <c r="J53" s="243">
        <f t="shared" si="13"/>
        <v>0</v>
      </c>
      <c r="K53" s="234">
        <f t="shared" si="14"/>
        <v>0</v>
      </c>
      <c r="L53" s="36"/>
    </row>
    <row r="54" spans="2:12" ht="34.950000000000003" customHeight="1" x14ac:dyDescent="0.3">
      <c r="B54" s="112" t="str">
        <f t="shared" si="0"/>
        <v>SYS</v>
      </c>
      <c r="C54" s="113">
        <f>IF(ISTEXT(D54),MAX($C$5:$C53)+1,"")</f>
        <v>47</v>
      </c>
      <c r="D54" s="114" t="s">
        <v>9</v>
      </c>
      <c r="E54" s="115" t="s">
        <v>530</v>
      </c>
      <c r="F54" s="249" t="s">
        <v>43</v>
      </c>
      <c r="G54" s="250"/>
      <c r="H54" s="251"/>
      <c r="I54" s="252">
        <f t="shared" si="12"/>
        <v>3</v>
      </c>
      <c r="J54" s="253">
        <f t="shared" si="13"/>
        <v>0</v>
      </c>
      <c r="K54" s="254">
        <f t="shared" si="14"/>
        <v>0</v>
      </c>
      <c r="L54" s="58"/>
    </row>
    <row r="55" spans="2:12" s="104" customFormat="1" ht="15.6" x14ac:dyDescent="0.3">
      <c r="B55" s="103" t="s">
        <v>531</v>
      </c>
      <c r="C55" s="103"/>
      <c r="D55" s="103"/>
      <c r="E55" s="103"/>
      <c r="F55" s="103"/>
      <c r="G55" s="103"/>
      <c r="H55" s="103"/>
      <c r="I55" s="103"/>
      <c r="J55" s="103"/>
      <c r="K55" s="103"/>
      <c r="L55" s="103"/>
    </row>
    <row r="56" spans="2:12" ht="34.950000000000003" customHeight="1" x14ac:dyDescent="0.3">
      <c r="B56" s="84" t="str">
        <f t="shared" ref="B56:B123" si="15">IF(C56="","",$B$4)</f>
        <v>SYS</v>
      </c>
      <c r="C56" s="85">
        <f>IF(ISTEXT(D56),MAX($C$5:$C54)+1,"")</f>
        <v>48</v>
      </c>
      <c r="D56" s="86" t="s">
        <v>9</v>
      </c>
      <c r="E56" s="91" t="s">
        <v>532</v>
      </c>
      <c r="F56" s="228" t="s">
        <v>43</v>
      </c>
      <c r="G56" s="229"/>
      <c r="H56" s="247"/>
      <c r="I56" s="242">
        <f t="shared" si="12"/>
        <v>3</v>
      </c>
      <c r="J56" s="243">
        <f t="shared" si="13"/>
        <v>0</v>
      </c>
      <c r="K56" s="234">
        <f t="shared" si="14"/>
        <v>0</v>
      </c>
      <c r="L56" s="36"/>
    </row>
    <row r="57" spans="2:12" ht="34.950000000000003" customHeight="1" x14ac:dyDescent="0.3">
      <c r="B57" s="84" t="str">
        <f t="shared" si="15"/>
        <v>SYS</v>
      </c>
      <c r="C57" s="85">
        <f>IF(ISTEXT(D57),MAX($C$5:$C56)+1,"")</f>
        <v>49</v>
      </c>
      <c r="D57" s="86" t="s">
        <v>9</v>
      </c>
      <c r="E57" s="91" t="s">
        <v>533</v>
      </c>
      <c r="F57" s="228" t="s">
        <v>43</v>
      </c>
      <c r="G57" s="229"/>
      <c r="H57" s="247"/>
      <c r="I57" s="242">
        <f t="shared" si="12"/>
        <v>3</v>
      </c>
      <c r="J57" s="243">
        <f t="shared" si="13"/>
        <v>0</v>
      </c>
      <c r="K57" s="234">
        <f t="shared" si="14"/>
        <v>0</v>
      </c>
      <c r="L57" s="36"/>
    </row>
    <row r="58" spans="2:12" s="104" customFormat="1" ht="15.6" x14ac:dyDescent="0.3">
      <c r="B58" s="103" t="s">
        <v>534</v>
      </c>
      <c r="C58" s="103"/>
      <c r="D58" s="103"/>
      <c r="E58" s="103"/>
      <c r="F58" s="103"/>
      <c r="G58" s="103"/>
      <c r="H58" s="103"/>
      <c r="I58" s="103"/>
      <c r="J58" s="103"/>
      <c r="K58" s="103"/>
      <c r="L58" s="103"/>
    </row>
    <row r="59" spans="2:12" ht="34.950000000000003" customHeight="1" x14ac:dyDescent="0.3">
      <c r="B59" s="84" t="str">
        <f t="shared" si="15"/>
        <v>SYS</v>
      </c>
      <c r="C59" s="85">
        <f>IF(ISTEXT(D59),MAX($C$5:$C57)+1,"")</f>
        <v>50</v>
      </c>
      <c r="D59" s="86" t="s">
        <v>10</v>
      </c>
      <c r="E59" s="91" t="s">
        <v>535</v>
      </c>
      <c r="F59" s="228" t="s">
        <v>43</v>
      </c>
      <c r="G59" s="79"/>
      <c r="H59" s="110"/>
      <c r="I59" s="88">
        <f t="shared" si="12"/>
        <v>2</v>
      </c>
      <c r="J59" s="89">
        <f t="shared" si="13"/>
        <v>0</v>
      </c>
      <c r="K59" s="90">
        <f>I59*J59</f>
        <v>0</v>
      </c>
      <c r="L59" s="36"/>
    </row>
    <row r="60" spans="2:12" ht="34.950000000000003" customHeight="1" x14ac:dyDescent="0.3">
      <c r="B60" s="84" t="str">
        <f t="shared" si="15"/>
        <v>SYS</v>
      </c>
      <c r="C60" s="85">
        <f>IF(ISTEXT(D60),MAX($C$5:$C59)+1,"")</f>
        <v>51</v>
      </c>
      <c r="D60" s="86" t="s">
        <v>9</v>
      </c>
      <c r="E60" s="91" t="s">
        <v>536</v>
      </c>
      <c r="F60" s="228" t="s">
        <v>43</v>
      </c>
      <c r="G60" s="92"/>
      <c r="H60" s="101"/>
      <c r="I60" s="96">
        <f t="shared" si="12"/>
        <v>3</v>
      </c>
      <c r="J60" s="97">
        <f t="shared" si="13"/>
        <v>0</v>
      </c>
      <c r="K60" s="94">
        <f t="shared" ref="K60:K66" si="16">I60*J60</f>
        <v>0</v>
      </c>
      <c r="L60" s="36"/>
    </row>
    <row r="61" spans="2:12" ht="34.950000000000003" customHeight="1" x14ac:dyDescent="0.3">
      <c r="B61" s="84" t="str">
        <f t="shared" si="15"/>
        <v>SYS</v>
      </c>
      <c r="C61" s="85">
        <f>IF(ISTEXT(D61),MAX($C$5:$C60)+1,"")</f>
        <v>52</v>
      </c>
      <c r="D61" s="86" t="s">
        <v>9</v>
      </c>
      <c r="E61" s="91" t="s">
        <v>537</v>
      </c>
      <c r="F61" s="228" t="s">
        <v>43</v>
      </c>
      <c r="G61" s="92"/>
      <c r="H61" s="101"/>
      <c r="I61" s="96">
        <f t="shared" si="12"/>
        <v>3</v>
      </c>
      <c r="J61" s="97">
        <f t="shared" si="13"/>
        <v>0</v>
      </c>
      <c r="K61" s="94">
        <f t="shared" si="16"/>
        <v>0</v>
      </c>
      <c r="L61" s="36"/>
    </row>
    <row r="62" spans="2:12" s="104" customFormat="1" ht="15.6" x14ac:dyDescent="0.3">
      <c r="B62" s="103" t="s">
        <v>538</v>
      </c>
      <c r="C62" s="103"/>
      <c r="D62" s="103"/>
      <c r="E62" s="103"/>
      <c r="F62" s="103"/>
      <c r="G62" s="103"/>
      <c r="H62" s="103"/>
      <c r="I62" s="103"/>
      <c r="J62" s="103"/>
      <c r="K62" s="103"/>
      <c r="L62" s="103"/>
    </row>
    <row r="63" spans="2:12" ht="34.950000000000003" customHeight="1" x14ac:dyDescent="0.3">
      <c r="B63" s="84" t="str">
        <f t="shared" si="15"/>
        <v>SYS</v>
      </c>
      <c r="C63" s="85">
        <f>IF(ISTEXT(D63),MAX($C$5:$C61)+1,"")</f>
        <v>53</v>
      </c>
      <c r="D63" s="86" t="s">
        <v>9</v>
      </c>
      <c r="E63" s="91" t="s">
        <v>539</v>
      </c>
      <c r="F63" s="228" t="s">
        <v>43</v>
      </c>
      <c r="G63" s="229"/>
      <c r="H63" s="247"/>
      <c r="I63" s="242">
        <f t="shared" si="12"/>
        <v>3</v>
      </c>
      <c r="J63" s="243">
        <f t="shared" si="13"/>
        <v>0</v>
      </c>
      <c r="K63" s="234">
        <f t="shared" si="16"/>
        <v>0</v>
      </c>
      <c r="L63" s="36"/>
    </row>
    <row r="64" spans="2:12" ht="34.950000000000003" customHeight="1" x14ac:dyDescent="0.3">
      <c r="B64" s="84" t="str">
        <f t="shared" si="15"/>
        <v>SYS</v>
      </c>
      <c r="C64" s="85">
        <f>IF(ISTEXT(D64),MAX($C$5:$C63)+1,"")</f>
        <v>54</v>
      </c>
      <c r="D64" s="86" t="s">
        <v>9</v>
      </c>
      <c r="E64" s="91" t="s">
        <v>540</v>
      </c>
      <c r="F64" s="228" t="s">
        <v>43</v>
      </c>
      <c r="G64" s="229"/>
      <c r="H64" s="247"/>
      <c r="I64" s="242">
        <f t="shared" si="12"/>
        <v>3</v>
      </c>
      <c r="J64" s="243">
        <f t="shared" si="13"/>
        <v>0</v>
      </c>
      <c r="K64" s="234">
        <f t="shared" si="16"/>
        <v>0</v>
      </c>
      <c r="L64" s="36"/>
    </row>
    <row r="65" spans="2:12" s="104" customFormat="1" ht="15.6" x14ac:dyDescent="0.3">
      <c r="B65" s="103" t="s">
        <v>541</v>
      </c>
      <c r="C65" s="103"/>
      <c r="D65" s="103"/>
      <c r="E65" s="103"/>
      <c r="F65" s="103"/>
      <c r="G65" s="103"/>
      <c r="H65" s="103"/>
      <c r="I65" s="103"/>
      <c r="J65" s="103"/>
      <c r="K65" s="103"/>
      <c r="L65" s="103"/>
    </row>
    <row r="66" spans="2:12" ht="34.950000000000003" customHeight="1" x14ac:dyDescent="0.3">
      <c r="B66" s="84" t="str">
        <f t="shared" si="15"/>
        <v>SYS</v>
      </c>
      <c r="C66" s="85">
        <f>IF(ISTEXT(D66),MAX($C$5:$C64)+1,"")</f>
        <v>55</v>
      </c>
      <c r="D66" s="86" t="s">
        <v>9</v>
      </c>
      <c r="E66" s="93" t="s">
        <v>542</v>
      </c>
      <c r="F66" s="228" t="s">
        <v>43</v>
      </c>
      <c r="G66" s="229"/>
      <c r="H66" s="247"/>
      <c r="I66" s="242">
        <f t="shared" si="12"/>
        <v>3</v>
      </c>
      <c r="J66" s="243">
        <f t="shared" si="13"/>
        <v>0</v>
      </c>
      <c r="K66" s="234">
        <f t="shared" si="16"/>
        <v>0</v>
      </c>
      <c r="L66" s="36"/>
    </row>
    <row r="67" spans="2:12" ht="34.950000000000003" customHeight="1" x14ac:dyDescent="0.3">
      <c r="B67" s="84" t="str">
        <f t="shared" si="15"/>
        <v>SYS</v>
      </c>
      <c r="C67" s="85">
        <f>IF(ISTEXT(D67),MAX($C$5:$C66)+1,"")</f>
        <v>56</v>
      </c>
      <c r="D67" s="86" t="s">
        <v>9</v>
      </c>
      <c r="E67" s="93" t="s">
        <v>543</v>
      </c>
      <c r="F67" s="228" t="s">
        <v>43</v>
      </c>
      <c r="G67" s="223"/>
      <c r="H67" s="248"/>
      <c r="I67" s="225">
        <f t="shared" si="12"/>
        <v>3</v>
      </c>
      <c r="J67" s="226">
        <f t="shared" si="13"/>
        <v>0</v>
      </c>
      <c r="K67" s="227">
        <f t="shared" ref="K67:K86" si="17">I67*J67</f>
        <v>0</v>
      </c>
      <c r="L67" s="36"/>
    </row>
    <row r="68" spans="2:12" ht="34.950000000000003" customHeight="1" x14ac:dyDescent="0.3">
      <c r="B68" s="84" t="str">
        <f t="shared" si="15"/>
        <v>SYS</v>
      </c>
      <c r="C68" s="85">
        <f>IF(ISTEXT(D68),MAX($C$5:$C67)+1,"")</f>
        <v>57</v>
      </c>
      <c r="D68" s="86" t="s">
        <v>9</v>
      </c>
      <c r="E68" s="93" t="s">
        <v>544</v>
      </c>
      <c r="F68" s="228" t="s">
        <v>43</v>
      </c>
      <c r="G68" s="229"/>
      <c r="H68" s="247"/>
      <c r="I68" s="242">
        <f t="shared" si="12"/>
        <v>3</v>
      </c>
      <c r="J68" s="243">
        <f t="shared" si="13"/>
        <v>0</v>
      </c>
      <c r="K68" s="234">
        <f t="shared" si="17"/>
        <v>0</v>
      </c>
      <c r="L68" s="36"/>
    </row>
    <row r="69" spans="2:12" ht="34.950000000000003" customHeight="1" x14ac:dyDescent="0.3">
      <c r="B69" s="84" t="str">
        <f t="shared" si="15"/>
        <v>SYS</v>
      </c>
      <c r="C69" s="85">
        <f>IF(ISTEXT(D69),MAX($C$5:$C68)+1,"")</f>
        <v>58</v>
      </c>
      <c r="D69" s="86" t="s">
        <v>9</v>
      </c>
      <c r="E69" s="116" t="s">
        <v>545</v>
      </c>
      <c r="F69" s="228" t="s">
        <v>43</v>
      </c>
      <c r="G69" s="229"/>
      <c r="H69" s="247"/>
      <c r="I69" s="242">
        <f t="shared" si="12"/>
        <v>3</v>
      </c>
      <c r="J69" s="243">
        <f t="shared" si="13"/>
        <v>0</v>
      </c>
      <c r="K69" s="234">
        <f t="shared" si="17"/>
        <v>0</v>
      </c>
      <c r="L69" s="36"/>
    </row>
    <row r="70" spans="2:12" ht="34.950000000000003" customHeight="1" x14ac:dyDescent="0.3">
      <c r="B70" s="84" t="str">
        <f t="shared" si="15"/>
        <v>SYS</v>
      </c>
      <c r="C70" s="85">
        <f>IF(ISTEXT(D70),MAX($C$5:$C69)+1,"")</f>
        <v>59</v>
      </c>
      <c r="D70" s="86" t="s">
        <v>9</v>
      </c>
      <c r="E70" s="93" t="s">
        <v>2178</v>
      </c>
      <c r="F70" s="228" t="s">
        <v>43</v>
      </c>
      <c r="G70" s="229"/>
      <c r="H70" s="247"/>
      <c r="I70" s="242">
        <f>VLOOKUP($D70,SpecData,2,FALSE)</f>
        <v>3</v>
      </c>
      <c r="J70" s="243">
        <f>VLOOKUP($F70,AvailabilityData,2,FALSE)</f>
        <v>0</v>
      </c>
      <c r="K70" s="234">
        <f>I70*J70</f>
        <v>0</v>
      </c>
      <c r="L70" s="36"/>
    </row>
    <row r="71" spans="2:12" ht="34.950000000000003" customHeight="1" x14ac:dyDescent="0.3">
      <c r="B71" s="84" t="str">
        <f t="shared" si="15"/>
        <v>SYS</v>
      </c>
      <c r="C71" s="85">
        <f>IF(ISTEXT(D71),MAX($C$5:$C70)+1,"")</f>
        <v>60</v>
      </c>
      <c r="D71" s="86" t="s">
        <v>9</v>
      </c>
      <c r="E71" s="116" t="s">
        <v>546</v>
      </c>
      <c r="F71" s="228" t="s">
        <v>43</v>
      </c>
      <c r="G71" s="229"/>
      <c r="H71" s="247"/>
      <c r="I71" s="242">
        <f t="shared" si="12"/>
        <v>3</v>
      </c>
      <c r="J71" s="243">
        <f t="shared" si="13"/>
        <v>0</v>
      </c>
      <c r="K71" s="234">
        <f t="shared" si="17"/>
        <v>0</v>
      </c>
      <c r="L71" s="36"/>
    </row>
    <row r="72" spans="2:12" ht="34.950000000000003" customHeight="1" x14ac:dyDescent="0.3">
      <c r="B72" s="84" t="str">
        <f t="shared" si="15"/>
        <v>SYS</v>
      </c>
      <c r="C72" s="85">
        <f>IF(ISTEXT(D72),MAX($C$5:$C71)+1,"")</f>
        <v>61</v>
      </c>
      <c r="D72" s="86" t="s">
        <v>9</v>
      </c>
      <c r="E72" s="93" t="s">
        <v>547</v>
      </c>
      <c r="F72" s="228" t="s">
        <v>43</v>
      </c>
      <c r="G72" s="229"/>
      <c r="H72" s="247"/>
      <c r="I72" s="242">
        <f t="shared" si="12"/>
        <v>3</v>
      </c>
      <c r="J72" s="243">
        <f t="shared" si="13"/>
        <v>0</v>
      </c>
      <c r="K72" s="234">
        <f t="shared" si="17"/>
        <v>0</v>
      </c>
      <c r="L72" s="36"/>
    </row>
    <row r="73" spans="2:12" ht="41.4" x14ac:dyDescent="0.3">
      <c r="B73" s="84" t="str">
        <f t="shared" si="15"/>
        <v>SYS</v>
      </c>
      <c r="C73" s="85">
        <f>IF(ISTEXT(D73),MAX($C$5:$C72)+1,"")</f>
        <v>62</v>
      </c>
      <c r="D73" s="86" t="s">
        <v>9</v>
      </c>
      <c r="E73" s="93" t="s">
        <v>2181</v>
      </c>
      <c r="F73" s="228" t="s">
        <v>43</v>
      </c>
      <c r="G73" s="229"/>
      <c r="H73" s="247"/>
      <c r="I73" s="242">
        <f t="shared" si="12"/>
        <v>3</v>
      </c>
      <c r="J73" s="243">
        <f t="shared" si="13"/>
        <v>0</v>
      </c>
      <c r="K73" s="234">
        <f t="shared" si="17"/>
        <v>0</v>
      </c>
      <c r="L73" s="36"/>
    </row>
    <row r="74" spans="2:12" ht="34.950000000000003" customHeight="1" x14ac:dyDescent="0.3">
      <c r="B74" s="84" t="str">
        <f t="shared" si="15"/>
        <v>SYS</v>
      </c>
      <c r="C74" s="85">
        <f>IF(ISTEXT(D74),MAX($C$5:$C73)+1,"")</f>
        <v>63</v>
      </c>
      <c r="D74" s="86" t="s">
        <v>9</v>
      </c>
      <c r="E74" s="91" t="s">
        <v>548</v>
      </c>
      <c r="F74" s="228" t="s">
        <v>43</v>
      </c>
      <c r="G74" s="223"/>
      <c r="H74" s="248"/>
      <c r="I74" s="225">
        <f t="shared" si="12"/>
        <v>3</v>
      </c>
      <c r="J74" s="226">
        <f t="shared" si="13"/>
        <v>0</v>
      </c>
      <c r="K74" s="227">
        <f t="shared" si="17"/>
        <v>0</v>
      </c>
      <c r="L74" s="36"/>
    </row>
    <row r="75" spans="2:12" ht="34.950000000000003" customHeight="1" x14ac:dyDescent="0.3">
      <c r="B75" s="84" t="str">
        <f t="shared" si="15"/>
        <v>SYS</v>
      </c>
      <c r="C75" s="85">
        <f>IF(ISTEXT(D75),MAX($C$5:$C74)+1,"")</f>
        <v>64</v>
      </c>
      <c r="D75" s="86" t="s">
        <v>9</v>
      </c>
      <c r="E75" s="91" t="s">
        <v>549</v>
      </c>
      <c r="F75" s="228" t="s">
        <v>43</v>
      </c>
      <c r="G75" s="229"/>
      <c r="H75" s="247"/>
      <c r="I75" s="242">
        <f t="shared" si="12"/>
        <v>3</v>
      </c>
      <c r="J75" s="243">
        <f t="shared" si="13"/>
        <v>0</v>
      </c>
      <c r="K75" s="234">
        <f t="shared" si="17"/>
        <v>0</v>
      </c>
      <c r="L75" s="36"/>
    </row>
    <row r="76" spans="2:12" ht="41.4" x14ac:dyDescent="0.3">
      <c r="B76" s="84" t="str">
        <f t="shared" si="15"/>
        <v>SYS</v>
      </c>
      <c r="C76" s="85">
        <f>IF(ISTEXT(D76),MAX($C$5:$C75)+1,"")</f>
        <v>65</v>
      </c>
      <c r="D76" s="86" t="s">
        <v>41</v>
      </c>
      <c r="E76" s="91" t="s">
        <v>550</v>
      </c>
      <c r="F76" s="228" t="s">
        <v>43</v>
      </c>
      <c r="G76" s="229"/>
      <c r="H76" s="247"/>
      <c r="I76" s="242">
        <f t="shared" si="12"/>
        <v>0</v>
      </c>
      <c r="J76" s="243">
        <f t="shared" si="13"/>
        <v>0</v>
      </c>
      <c r="K76" s="234">
        <f t="shared" si="17"/>
        <v>0</v>
      </c>
      <c r="L76" s="36"/>
    </row>
    <row r="77" spans="2:12" ht="34.950000000000003" customHeight="1" x14ac:dyDescent="0.3">
      <c r="B77" s="84" t="str">
        <f t="shared" si="15"/>
        <v>SYS</v>
      </c>
      <c r="C77" s="85">
        <f>IF(ISTEXT(D77),MAX($C$5:$C76)+1,"")</f>
        <v>66</v>
      </c>
      <c r="D77" s="86" t="s">
        <v>9</v>
      </c>
      <c r="E77" s="91" t="s">
        <v>551</v>
      </c>
      <c r="F77" s="228" t="s">
        <v>43</v>
      </c>
      <c r="G77" s="229"/>
      <c r="H77" s="247"/>
      <c r="I77" s="242">
        <f t="shared" si="12"/>
        <v>3</v>
      </c>
      <c r="J77" s="243">
        <f t="shared" si="13"/>
        <v>0</v>
      </c>
      <c r="K77" s="234">
        <f t="shared" si="17"/>
        <v>0</v>
      </c>
      <c r="L77" s="36"/>
    </row>
    <row r="78" spans="2:12" ht="34.950000000000003" customHeight="1" x14ac:dyDescent="0.3">
      <c r="B78" s="84" t="str">
        <f t="shared" si="15"/>
        <v>SYS</v>
      </c>
      <c r="C78" s="85">
        <f>IF(ISTEXT(D78),MAX($C$5:$C77)+1,"")</f>
        <v>67</v>
      </c>
      <c r="D78" s="86" t="s">
        <v>9</v>
      </c>
      <c r="E78" s="91" t="s">
        <v>552</v>
      </c>
      <c r="F78" s="228" t="s">
        <v>43</v>
      </c>
      <c r="G78" s="229"/>
      <c r="H78" s="247"/>
      <c r="I78" s="242">
        <f t="shared" si="12"/>
        <v>3</v>
      </c>
      <c r="J78" s="243">
        <f t="shared" si="13"/>
        <v>0</v>
      </c>
      <c r="K78" s="234">
        <f t="shared" si="17"/>
        <v>0</v>
      </c>
      <c r="L78" s="36"/>
    </row>
    <row r="79" spans="2:12" ht="34.950000000000003" customHeight="1" x14ac:dyDescent="0.3">
      <c r="B79" s="84" t="str">
        <f t="shared" si="15"/>
        <v>SYS</v>
      </c>
      <c r="C79" s="85">
        <f>IF(ISTEXT(D79),MAX($C$5:$C78)+1,"")</f>
        <v>68</v>
      </c>
      <c r="D79" s="86" t="s">
        <v>9</v>
      </c>
      <c r="E79" s="116" t="s">
        <v>553</v>
      </c>
      <c r="F79" s="228" t="s">
        <v>43</v>
      </c>
      <c r="G79" s="229"/>
      <c r="H79" s="247"/>
      <c r="I79" s="242">
        <f t="shared" si="12"/>
        <v>3</v>
      </c>
      <c r="J79" s="243">
        <f t="shared" si="13"/>
        <v>0</v>
      </c>
      <c r="K79" s="234">
        <f t="shared" si="17"/>
        <v>0</v>
      </c>
      <c r="L79" s="36"/>
    </row>
    <row r="80" spans="2:12" ht="34.950000000000003" customHeight="1" x14ac:dyDescent="0.3">
      <c r="B80" s="84" t="str">
        <f t="shared" si="15"/>
        <v>SYS</v>
      </c>
      <c r="C80" s="85">
        <f>IF(ISTEXT(D80),MAX($C$5:$C79)+1,"")</f>
        <v>69</v>
      </c>
      <c r="D80" s="86" t="s">
        <v>10</v>
      </c>
      <c r="E80" s="116" t="s">
        <v>554</v>
      </c>
      <c r="F80" s="228" t="s">
        <v>43</v>
      </c>
      <c r="G80" s="223"/>
      <c r="H80" s="248"/>
      <c r="I80" s="225">
        <f t="shared" si="12"/>
        <v>2</v>
      </c>
      <c r="J80" s="226">
        <f t="shared" si="13"/>
        <v>0</v>
      </c>
      <c r="K80" s="227">
        <f t="shared" si="17"/>
        <v>0</v>
      </c>
      <c r="L80" s="36"/>
    </row>
    <row r="81" spans="2:12" ht="34.950000000000003" customHeight="1" x14ac:dyDescent="0.3">
      <c r="B81" s="84" t="str">
        <f t="shared" si="15"/>
        <v>SYS</v>
      </c>
      <c r="C81" s="85">
        <f>IF(ISTEXT(D81),MAX($C$5:$C80)+1,"")</f>
        <v>70</v>
      </c>
      <c r="D81" s="86" t="s">
        <v>9</v>
      </c>
      <c r="E81" s="116" t="s">
        <v>555</v>
      </c>
      <c r="F81" s="228" t="s">
        <v>43</v>
      </c>
      <c r="G81" s="229"/>
      <c r="H81" s="247"/>
      <c r="I81" s="242">
        <f t="shared" si="12"/>
        <v>3</v>
      </c>
      <c r="J81" s="243">
        <f t="shared" si="13"/>
        <v>0</v>
      </c>
      <c r="K81" s="234">
        <f t="shared" si="17"/>
        <v>0</v>
      </c>
      <c r="L81" s="67"/>
    </row>
    <row r="82" spans="2:12" ht="34.950000000000003" customHeight="1" x14ac:dyDescent="0.3">
      <c r="B82" s="84" t="str">
        <f t="shared" si="15"/>
        <v>SYS</v>
      </c>
      <c r="C82" s="85">
        <f>IF(ISTEXT(D82),MAX($C$5:$C81)+1,"")</f>
        <v>71</v>
      </c>
      <c r="D82" s="86" t="s">
        <v>9</v>
      </c>
      <c r="E82" s="116" t="s">
        <v>556</v>
      </c>
      <c r="F82" s="228" t="s">
        <v>43</v>
      </c>
      <c r="G82" s="229"/>
      <c r="H82" s="247"/>
      <c r="I82" s="242">
        <f t="shared" si="12"/>
        <v>3</v>
      </c>
      <c r="J82" s="243">
        <f t="shared" si="13"/>
        <v>0</v>
      </c>
      <c r="K82" s="234">
        <f t="shared" si="17"/>
        <v>0</v>
      </c>
      <c r="L82" s="36"/>
    </row>
    <row r="83" spans="2:12" ht="34.950000000000003" customHeight="1" x14ac:dyDescent="0.3">
      <c r="B83" s="84" t="str">
        <f t="shared" si="15"/>
        <v>SYS</v>
      </c>
      <c r="C83" s="85">
        <f>IF(ISTEXT(D83),MAX($C$5:$C82)+1,"")</f>
        <v>72</v>
      </c>
      <c r="D83" s="86" t="s">
        <v>9</v>
      </c>
      <c r="E83" s="116" t="s">
        <v>557</v>
      </c>
      <c r="F83" s="228" t="s">
        <v>43</v>
      </c>
      <c r="G83" s="229"/>
      <c r="H83" s="247"/>
      <c r="I83" s="242">
        <f t="shared" si="12"/>
        <v>3</v>
      </c>
      <c r="J83" s="243">
        <f t="shared" si="13"/>
        <v>0</v>
      </c>
      <c r="K83" s="234">
        <f t="shared" si="17"/>
        <v>0</v>
      </c>
      <c r="L83" s="36"/>
    </row>
    <row r="84" spans="2:12" ht="34.950000000000003" customHeight="1" x14ac:dyDescent="0.3">
      <c r="B84" s="84" t="str">
        <f t="shared" si="15"/>
        <v>SYS</v>
      </c>
      <c r="C84" s="85">
        <f>IF(ISTEXT(D84),MAX($C$5:$C83)+1,"")</f>
        <v>73</v>
      </c>
      <c r="D84" s="86" t="s">
        <v>9</v>
      </c>
      <c r="E84" s="117" t="s">
        <v>558</v>
      </c>
      <c r="F84" s="228" t="s">
        <v>43</v>
      </c>
      <c r="G84" s="229"/>
      <c r="H84" s="247"/>
      <c r="I84" s="242">
        <f t="shared" si="12"/>
        <v>3</v>
      </c>
      <c r="J84" s="243">
        <f t="shared" si="13"/>
        <v>0</v>
      </c>
      <c r="K84" s="234">
        <f t="shared" si="17"/>
        <v>0</v>
      </c>
      <c r="L84" s="36"/>
    </row>
    <row r="85" spans="2:12" ht="34.950000000000003" customHeight="1" x14ac:dyDescent="0.3">
      <c r="B85" s="84" t="str">
        <f t="shared" si="15"/>
        <v>SYS</v>
      </c>
      <c r="C85" s="85">
        <f>IF(ISTEXT(D85),MAX($C$5:$C84)+1,"")</f>
        <v>74</v>
      </c>
      <c r="D85" s="86" t="s">
        <v>9</v>
      </c>
      <c r="E85" s="91" t="s">
        <v>559</v>
      </c>
      <c r="F85" s="228" t="s">
        <v>43</v>
      </c>
      <c r="G85" s="229"/>
      <c r="H85" s="247"/>
      <c r="I85" s="242">
        <f t="shared" si="12"/>
        <v>3</v>
      </c>
      <c r="J85" s="243">
        <f t="shared" si="13"/>
        <v>0</v>
      </c>
      <c r="K85" s="234">
        <f t="shared" si="17"/>
        <v>0</v>
      </c>
      <c r="L85" s="36"/>
    </row>
    <row r="86" spans="2:12" ht="34.950000000000003" customHeight="1" x14ac:dyDescent="0.3">
      <c r="B86" s="84" t="str">
        <f t="shared" si="15"/>
        <v>SYS</v>
      </c>
      <c r="C86" s="85">
        <f>IF(ISTEXT(D86),MAX($C$5:$C85)+1,"")</f>
        <v>75</v>
      </c>
      <c r="D86" s="86" t="s">
        <v>9</v>
      </c>
      <c r="E86" s="91" t="s">
        <v>560</v>
      </c>
      <c r="F86" s="228" t="s">
        <v>43</v>
      </c>
      <c r="G86" s="223"/>
      <c r="H86" s="248"/>
      <c r="I86" s="225">
        <f t="shared" si="12"/>
        <v>3</v>
      </c>
      <c r="J86" s="226">
        <f t="shared" si="13"/>
        <v>0</v>
      </c>
      <c r="K86" s="227">
        <f t="shared" si="17"/>
        <v>0</v>
      </c>
      <c r="L86" s="36"/>
    </row>
    <row r="87" spans="2:12" ht="34.950000000000003" customHeight="1" x14ac:dyDescent="0.3">
      <c r="B87" s="84" t="str">
        <f t="shared" si="15"/>
        <v>SYS</v>
      </c>
      <c r="C87" s="85">
        <f>IF(ISTEXT(D87),MAX($C$5:$C86)+1,"")</f>
        <v>76</v>
      </c>
      <c r="D87" s="86" t="s">
        <v>9</v>
      </c>
      <c r="E87" s="118" t="s">
        <v>561</v>
      </c>
      <c r="F87" s="228" t="s">
        <v>43</v>
      </c>
      <c r="G87" s="229"/>
      <c r="H87" s="247"/>
      <c r="I87" s="242">
        <f t="shared" si="12"/>
        <v>3</v>
      </c>
      <c r="J87" s="243">
        <f t="shared" si="13"/>
        <v>0</v>
      </c>
      <c r="K87" s="234">
        <f t="shared" ref="K87:K92" si="18">I87*J87</f>
        <v>0</v>
      </c>
      <c r="L87" s="36"/>
    </row>
    <row r="88" spans="2:12" ht="30" customHeight="1" x14ac:dyDescent="0.3">
      <c r="B88" s="105" t="str">
        <f t="shared" si="15"/>
        <v/>
      </c>
      <c r="C88" s="106" t="str">
        <f>IF(ISTEXT(D88),MAX($C$5:$C87)+1,"")</f>
        <v/>
      </c>
      <c r="D88" s="106"/>
      <c r="E88" s="119" t="s">
        <v>562</v>
      </c>
      <c r="F88" s="108"/>
      <c r="G88" s="108"/>
      <c r="H88" s="108"/>
      <c r="I88" s="108"/>
      <c r="J88" s="108"/>
      <c r="K88" s="108"/>
      <c r="L88" s="108"/>
    </row>
    <row r="89" spans="2:12" ht="34.950000000000003" customHeight="1" x14ac:dyDescent="0.3">
      <c r="B89" s="84" t="str">
        <f t="shared" si="15"/>
        <v>SYS</v>
      </c>
      <c r="C89" s="85">
        <f>IF(ISTEXT(D89),MAX($C$5:$C87)+1,"")</f>
        <v>77</v>
      </c>
      <c r="D89" s="86" t="s">
        <v>9</v>
      </c>
      <c r="E89" s="120" t="s">
        <v>563</v>
      </c>
      <c r="F89" s="228" t="s">
        <v>43</v>
      </c>
      <c r="G89" s="229"/>
      <c r="H89" s="247"/>
      <c r="I89" s="242">
        <f t="shared" si="12"/>
        <v>3</v>
      </c>
      <c r="J89" s="243">
        <f t="shared" si="13"/>
        <v>0</v>
      </c>
      <c r="K89" s="234">
        <f t="shared" si="18"/>
        <v>0</v>
      </c>
      <c r="L89" s="36"/>
    </row>
    <row r="90" spans="2:12" ht="34.950000000000003" customHeight="1" x14ac:dyDescent="0.3">
      <c r="B90" s="84" t="str">
        <f t="shared" si="15"/>
        <v>SYS</v>
      </c>
      <c r="C90" s="85">
        <f>IF(ISTEXT(D90),MAX($C$5:$C89)+1,"")</f>
        <v>78</v>
      </c>
      <c r="D90" s="86" t="s">
        <v>9</v>
      </c>
      <c r="E90" s="121" t="s">
        <v>564</v>
      </c>
      <c r="F90" s="228" t="s">
        <v>43</v>
      </c>
      <c r="G90" s="229"/>
      <c r="H90" s="247"/>
      <c r="I90" s="242">
        <f t="shared" si="12"/>
        <v>3</v>
      </c>
      <c r="J90" s="243">
        <f t="shared" si="13"/>
        <v>0</v>
      </c>
      <c r="K90" s="234">
        <f t="shared" si="18"/>
        <v>0</v>
      </c>
      <c r="L90" s="36"/>
    </row>
    <row r="91" spans="2:12" ht="34.950000000000003" customHeight="1" x14ac:dyDescent="0.3">
      <c r="B91" s="84" t="str">
        <f t="shared" si="15"/>
        <v>SYS</v>
      </c>
      <c r="C91" s="85">
        <f>IF(ISTEXT(D91),MAX($C$5:$C90)+1,"")</f>
        <v>79</v>
      </c>
      <c r="D91" s="86" t="s">
        <v>9</v>
      </c>
      <c r="E91" s="121" t="s">
        <v>565</v>
      </c>
      <c r="F91" s="228" t="s">
        <v>43</v>
      </c>
      <c r="G91" s="229"/>
      <c r="H91" s="247"/>
      <c r="I91" s="242">
        <f t="shared" si="12"/>
        <v>3</v>
      </c>
      <c r="J91" s="243">
        <f t="shared" si="13"/>
        <v>0</v>
      </c>
      <c r="K91" s="234">
        <f t="shared" si="18"/>
        <v>0</v>
      </c>
      <c r="L91" s="36"/>
    </row>
    <row r="92" spans="2:12" ht="34.950000000000003" customHeight="1" x14ac:dyDescent="0.3">
      <c r="B92" s="84" t="str">
        <f t="shared" si="15"/>
        <v>SYS</v>
      </c>
      <c r="C92" s="85">
        <f>IF(ISTEXT(D92),MAX($C$5:$C91)+1,"")</f>
        <v>80</v>
      </c>
      <c r="D92" s="86" t="s">
        <v>9</v>
      </c>
      <c r="E92" s="121" t="s">
        <v>566</v>
      </c>
      <c r="F92" s="228" t="s">
        <v>43</v>
      </c>
      <c r="G92" s="229"/>
      <c r="H92" s="247"/>
      <c r="I92" s="242">
        <f t="shared" si="12"/>
        <v>3</v>
      </c>
      <c r="J92" s="243">
        <f t="shared" si="13"/>
        <v>0</v>
      </c>
      <c r="K92" s="234">
        <f t="shared" si="18"/>
        <v>0</v>
      </c>
      <c r="L92" s="36"/>
    </row>
    <row r="93" spans="2:12" ht="34.950000000000003" customHeight="1" x14ac:dyDescent="0.3">
      <c r="B93" s="84" t="str">
        <f t="shared" si="15"/>
        <v>SYS</v>
      </c>
      <c r="C93" s="85">
        <f>IF(ISTEXT(D93),MAX($C$5:$C92)+1,"")</f>
        <v>81</v>
      </c>
      <c r="D93" s="86" t="s">
        <v>9</v>
      </c>
      <c r="E93" s="121" t="s">
        <v>567</v>
      </c>
      <c r="F93" s="228" t="s">
        <v>43</v>
      </c>
      <c r="G93" s="223"/>
      <c r="H93" s="248"/>
      <c r="I93" s="225">
        <f t="shared" si="12"/>
        <v>3</v>
      </c>
      <c r="J93" s="226">
        <f t="shared" si="13"/>
        <v>0</v>
      </c>
      <c r="K93" s="227">
        <f>I93*J93</f>
        <v>0</v>
      </c>
      <c r="L93" s="36"/>
    </row>
    <row r="94" spans="2:12" s="104" customFormat="1" ht="15.6" x14ac:dyDescent="0.3">
      <c r="B94" s="103" t="s">
        <v>568</v>
      </c>
      <c r="C94" s="103"/>
      <c r="D94" s="103"/>
      <c r="E94" s="103"/>
      <c r="F94" s="103"/>
      <c r="G94" s="103"/>
      <c r="H94" s="103"/>
      <c r="I94" s="103"/>
      <c r="J94" s="103"/>
      <c r="K94" s="103"/>
      <c r="L94" s="103"/>
    </row>
    <row r="95" spans="2:12" ht="34.950000000000003" customHeight="1" x14ac:dyDescent="0.3">
      <c r="B95" s="84" t="str">
        <f t="shared" si="15"/>
        <v>SYS</v>
      </c>
      <c r="C95" s="85">
        <f>IF(ISTEXT(D95),MAX($C$5:$C93)+1,"")</f>
        <v>82</v>
      </c>
      <c r="D95" s="86" t="s">
        <v>9</v>
      </c>
      <c r="E95" s="93" t="s">
        <v>569</v>
      </c>
      <c r="F95" s="228" t="s">
        <v>43</v>
      </c>
      <c r="G95" s="229"/>
      <c r="H95" s="247"/>
      <c r="I95" s="242">
        <f t="shared" si="12"/>
        <v>3</v>
      </c>
      <c r="J95" s="243">
        <f t="shared" si="13"/>
        <v>0</v>
      </c>
      <c r="K95" s="234">
        <f t="shared" ref="K95:K100" si="19">I95*J95</f>
        <v>0</v>
      </c>
      <c r="L95" s="36"/>
    </row>
    <row r="96" spans="2:12" ht="34.950000000000003" customHeight="1" x14ac:dyDescent="0.3">
      <c r="B96" s="84" t="str">
        <f t="shared" si="15"/>
        <v>SYS</v>
      </c>
      <c r="C96" s="85">
        <f>IF(ISTEXT(D96),MAX($C$5:$C95)+1,"")</f>
        <v>83</v>
      </c>
      <c r="D96" s="86" t="s">
        <v>9</v>
      </c>
      <c r="E96" s="93" t="s">
        <v>570</v>
      </c>
      <c r="F96" s="228" t="s">
        <v>43</v>
      </c>
      <c r="G96" s="229"/>
      <c r="H96" s="247"/>
      <c r="I96" s="242">
        <f t="shared" si="12"/>
        <v>3</v>
      </c>
      <c r="J96" s="243">
        <f t="shared" si="13"/>
        <v>0</v>
      </c>
      <c r="K96" s="234">
        <f t="shared" si="19"/>
        <v>0</v>
      </c>
      <c r="L96" s="36"/>
    </row>
    <row r="97" spans="2:12" ht="34.950000000000003" customHeight="1" x14ac:dyDescent="0.3">
      <c r="B97" s="84" t="str">
        <f t="shared" si="15"/>
        <v>SYS</v>
      </c>
      <c r="C97" s="85">
        <f>IF(ISTEXT(D97),MAX($C$5:$C96)+1,"")</f>
        <v>84</v>
      </c>
      <c r="D97" s="86" t="s">
        <v>9</v>
      </c>
      <c r="E97" s="93" t="s">
        <v>571</v>
      </c>
      <c r="F97" s="228" t="s">
        <v>43</v>
      </c>
      <c r="G97" s="229"/>
      <c r="H97" s="247"/>
      <c r="I97" s="242">
        <f t="shared" si="12"/>
        <v>3</v>
      </c>
      <c r="J97" s="243">
        <f t="shared" si="13"/>
        <v>0</v>
      </c>
      <c r="K97" s="234">
        <f t="shared" si="19"/>
        <v>0</v>
      </c>
      <c r="L97" s="36"/>
    </row>
    <row r="98" spans="2:12" ht="30" customHeight="1" x14ac:dyDescent="0.3">
      <c r="B98" s="105" t="str">
        <f>IF(C98="","",$B$4)</f>
        <v/>
      </c>
      <c r="C98" s="106" t="str">
        <f>IF(ISTEXT(D98),MAX($C$5:$C97)+1,"")</f>
        <v/>
      </c>
      <c r="D98" s="106"/>
      <c r="E98" s="107" t="s">
        <v>572</v>
      </c>
      <c r="F98" s="108"/>
      <c r="G98" s="108"/>
      <c r="H98" s="108"/>
      <c r="I98" s="108"/>
      <c r="J98" s="108"/>
      <c r="K98" s="108"/>
      <c r="L98" s="108"/>
    </row>
    <row r="99" spans="2:12" ht="34.950000000000003" customHeight="1" x14ac:dyDescent="0.3">
      <c r="B99" s="84" t="str">
        <f t="shared" si="15"/>
        <v>SYS</v>
      </c>
      <c r="C99" s="85">
        <f>IF(ISTEXT(D99),MAX($C$5:$C97)+1,"")</f>
        <v>85</v>
      </c>
      <c r="D99" s="86" t="s">
        <v>9</v>
      </c>
      <c r="E99" s="122" t="s">
        <v>573</v>
      </c>
      <c r="F99" s="228" t="s">
        <v>43</v>
      </c>
      <c r="G99" s="229"/>
      <c r="H99" s="247"/>
      <c r="I99" s="242">
        <f t="shared" si="12"/>
        <v>3</v>
      </c>
      <c r="J99" s="243">
        <f t="shared" si="13"/>
        <v>0</v>
      </c>
      <c r="K99" s="234">
        <f t="shared" si="19"/>
        <v>0</v>
      </c>
      <c r="L99" s="36"/>
    </row>
    <row r="100" spans="2:12" ht="34.950000000000003" customHeight="1" x14ac:dyDescent="0.3">
      <c r="B100" s="84" t="str">
        <f t="shared" si="15"/>
        <v>SYS</v>
      </c>
      <c r="C100" s="85">
        <f>IF(ISTEXT(D100),MAX($C$5:$C99)+1,"")</f>
        <v>86</v>
      </c>
      <c r="D100" s="86" t="s">
        <v>9</v>
      </c>
      <c r="E100" s="109" t="s">
        <v>574</v>
      </c>
      <c r="F100" s="228" t="s">
        <v>43</v>
      </c>
      <c r="G100" s="229"/>
      <c r="H100" s="247"/>
      <c r="I100" s="242">
        <f t="shared" si="12"/>
        <v>3</v>
      </c>
      <c r="J100" s="243">
        <f t="shared" si="13"/>
        <v>0</v>
      </c>
      <c r="K100" s="234">
        <f t="shared" si="19"/>
        <v>0</v>
      </c>
      <c r="L100" s="36"/>
    </row>
    <row r="101" spans="2:12" ht="34.950000000000003" customHeight="1" x14ac:dyDescent="0.3">
      <c r="B101" s="84" t="str">
        <f t="shared" si="15"/>
        <v>SYS</v>
      </c>
      <c r="C101" s="85">
        <f>IF(ISTEXT(D101),MAX($C$5:$C100)+1,"")</f>
        <v>87</v>
      </c>
      <c r="D101" s="86" t="s">
        <v>9</v>
      </c>
      <c r="E101" s="109" t="s">
        <v>575</v>
      </c>
      <c r="F101" s="228" t="s">
        <v>43</v>
      </c>
      <c r="G101" s="223"/>
      <c r="H101" s="248"/>
      <c r="I101" s="225">
        <f t="shared" si="12"/>
        <v>3</v>
      </c>
      <c r="J101" s="226">
        <f t="shared" si="13"/>
        <v>0</v>
      </c>
      <c r="K101" s="227">
        <f t="shared" ref="K101:K107" si="20">I101*J101</f>
        <v>0</v>
      </c>
      <c r="L101" s="36"/>
    </row>
    <row r="102" spans="2:12" ht="34.950000000000003" customHeight="1" x14ac:dyDescent="0.3">
      <c r="B102" s="84" t="str">
        <f t="shared" si="15"/>
        <v>SYS</v>
      </c>
      <c r="C102" s="85">
        <f>IF(ISTEXT(D102),MAX($C$5:$C101)+1,"")</f>
        <v>88</v>
      </c>
      <c r="D102" s="86" t="s">
        <v>9</v>
      </c>
      <c r="E102" s="109" t="s">
        <v>576</v>
      </c>
      <c r="F102" s="228" t="s">
        <v>43</v>
      </c>
      <c r="G102" s="229"/>
      <c r="H102" s="247"/>
      <c r="I102" s="242">
        <f t="shared" si="12"/>
        <v>3</v>
      </c>
      <c r="J102" s="243">
        <f t="shared" si="13"/>
        <v>0</v>
      </c>
      <c r="K102" s="234">
        <f t="shared" si="20"/>
        <v>0</v>
      </c>
      <c r="L102" s="36"/>
    </row>
    <row r="103" spans="2:12" ht="34.950000000000003" customHeight="1" x14ac:dyDescent="0.3">
      <c r="B103" s="84" t="str">
        <f t="shared" si="15"/>
        <v>SYS</v>
      </c>
      <c r="C103" s="85">
        <f>IF(ISTEXT(D103),MAX($C$5:$C102)+1,"")</f>
        <v>89</v>
      </c>
      <c r="D103" s="86" t="s">
        <v>9</v>
      </c>
      <c r="E103" s="109" t="s">
        <v>577</v>
      </c>
      <c r="F103" s="228" t="s">
        <v>43</v>
      </c>
      <c r="G103" s="229"/>
      <c r="H103" s="247"/>
      <c r="I103" s="242">
        <f t="shared" si="12"/>
        <v>3</v>
      </c>
      <c r="J103" s="243">
        <f t="shared" si="13"/>
        <v>0</v>
      </c>
      <c r="K103" s="234">
        <f t="shared" si="20"/>
        <v>0</v>
      </c>
      <c r="L103" s="36"/>
    </row>
    <row r="104" spans="2:12" ht="34.950000000000003" customHeight="1" x14ac:dyDescent="0.3">
      <c r="B104" s="84" t="str">
        <f t="shared" si="15"/>
        <v>SYS</v>
      </c>
      <c r="C104" s="85">
        <f>IF(ISTEXT(D104),MAX($C$5:$C103)+1,"")</f>
        <v>90</v>
      </c>
      <c r="D104" s="86" t="s">
        <v>9</v>
      </c>
      <c r="E104" s="109" t="s">
        <v>578</v>
      </c>
      <c r="F104" s="228" t="s">
        <v>43</v>
      </c>
      <c r="G104" s="229"/>
      <c r="H104" s="247"/>
      <c r="I104" s="242">
        <f t="shared" si="12"/>
        <v>3</v>
      </c>
      <c r="J104" s="243">
        <f t="shared" si="13"/>
        <v>0</v>
      </c>
      <c r="K104" s="234">
        <f t="shared" si="20"/>
        <v>0</v>
      </c>
      <c r="L104" s="36"/>
    </row>
    <row r="105" spans="2:12" ht="34.950000000000003" customHeight="1" x14ac:dyDescent="0.3">
      <c r="B105" s="84" t="str">
        <f t="shared" si="15"/>
        <v>SYS</v>
      </c>
      <c r="C105" s="85">
        <f>IF(ISTEXT(D105),MAX($C$5:$C104)+1,"")</f>
        <v>91</v>
      </c>
      <c r="D105" s="86" t="s">
        <v>9</v>
      </c>
      <c r="E105" s="109" t="s">
        <v>579</v>
      </c>
      <c r="F105" s="228" t="s">
        <v>43</v>
      </c>
      <c r="G105" s="229"/>
      <c r="H105" s="247"/>
      <c r="I105" s="242">
        <f t="shared" si="12"/>
        <v>3</v>
      </c>
      <c r="J105" s="243">
        <f t="shared" si="13"/>
        <v>0</v>
      </c>
      <c r="K105" s="234">
        <f t="shared" si="20"/>
        <v>0</v>
      </c>
      <c r="L105" s="36"/>
    </row>
    <row r="106" spans="2:12" ht="34.950000000000003" customHeight="1" x14ac:dyDescent="0.3">
      <c r="B106" s="84" t="str">
        <f t="shared" si="15"/>
        <v>SYS</v>
      </c>
      <c r="C106" s="85">
        <f>IF(ISTEXT(D106),MAX($C$5:$C105)+1,"")</f>
        <v>92</v>
      </c>
      <c r="D106" s="86" t="s">
        <v>9</v>
      </c>
      <c r="E106" s="109" t="s">
        <v>580</v>
      </c>
      <c r="F106" s="228" t="s">
        <v>43</v>
      </c>
      <c r="G106" s="229"/>
      <c r="H106" s="247"/>
      <c r="I106" s="242">
        <f t="shared" si="12"/>
        <v>3</v>
      </c>
      <c r="J106" s="243">
        <f t="shared" si="13"/>
        <v>0</v>
      </c>
      <c r="K106" s="234">
        <f t="shared" si="20"/>
        <v>0</v>
      </c>
      <c r="L106" s="36"/>
    </row>
    <row r="107" spans="2:12" ht="34.950000000000003" customHeight="1" x14ac:dyDescent="0.3">
      <c r="B107" s="84" t="str">
        <f t="shared" si="15"/>
        <v>SYS</v>
      </c>
      <c r="C107" s="85">
        <f>IF(ISTEXT(D107),MAX($C$5:$C106)+1,"")</f>
        <v>93</v>
      </c>
      <c r="D107" s="86" t="s">
        <v>9</v>
      </c>
      <c r="E107" s="109" t="s">
        <v>581</v>
      </c>
      <c r="F107" s="228" t="s">
        <v>43</v>
      </c>
      <c r="G107" s="223"/>
      <c r="H107" s="248"/>
      <c r="I107" s="225">
        <f t="shared" si="12"/>
        <v>3</v>
      </c>
      <c r="J107" s="226">
        <f t="shared" si="13"/>
        <v>0</v>
      </c>
      <c r="K107" s="227">
        <f t="shared" si="20"/>
        <v>0</v>
      </c>
      <c r="L107" s="36"/>
    </row>
    <row r="108" spans="2:12" ht="34.950000000000003" customHeight="1" x14ac:dyDescent="0.3">
      <c r="B108" s="84" t="str">
        <f t="shared" si="15"/>
        <v>SYS</v>
      </c>
      <c r="C108" s="85">
        <f>IF(ISTEXT(D108),MAX($C$5:$C107)+1,"")</f>
        <v>94</v>
      </c>
      <c r="D108" s="86" t="s">
        <v>9</v>
      </c>
      <c r="E108" s="109" t="s">
        <v>582</v>
      </c>
      <c r="F108" s="228" t="s">
        <v>43</v>
      </c>
      <c r="G108" s="229"/>
      <c r="H108" s="247"/>
      <c r="I108" s="242">
        <f t="shared" si="12"/>
        <v>3</v>
      </c>
      <c r="J108" s="243">
        <f t="shared" si="13"/>
        <v>0</v>
      </c>
      <c r="K108" s="234">
        <f t="shared" ref="K108:K116" si="21">I108*J108</f>
        <v>0</v>
      </c>
      <c r="L108" s="36"/>
    </row>
    <row r="109" spans="2:12" ht="34.950000000000003" customHeight="1" x14ac:dyDescent="0.3">
      <c r="B109" s="84" t="str">
        <f t="shared" si="15"/>
        <v>SYS</v>
      </c>
      <c r="C109" s="85">
        <f>IF(ISTEXT(D109),MAX($C$5:$C108)+1,"")</f>
        <v>95</v>
      </c>
      <c r="D109" s="86" t="s">
        <v>10</v>
      </c>
      <c r="E109" s="109" t="s">
        <v>583</v>
      </c>
      <c r="F109" s="228" t="s">
        <v>43</v>
      </c>
      <c r="G109" s="229"/>
      <c r="H109" s="247"/>
      <c r="I109" s="242">
        <f t="shared" si="12"/>
        <v>2</v>
      </c>
      <c r="J109" s="243">
        <f t="shared" si="13"/>
        <v>0</v>
      </c>
      <c r="K109" s="234">
        <f t="shared" si="21"/>
        <v>0</v>
      </c>
      <c r="L109" s="36"/>
    </row>
    <row r="110" spans="2:12" s="104" customFormat="1" ht="15.6" x14ac:dyDescent="0.3">
      <c r="B110" s="123" t="s">
        <v>584</v>
      </c>
      <c r="C110" s="123"/>
      <c r="D110" s="123"/>
      <c r="E110" s="123"/>
      <c r="F110" s="103"/>
      <c r="G110" s="103"/>
      <c r="H110" s="103"/>
      <c r="I110" s="103"/>
      <c r="J110" s="103"/>
      <c r="K110" s="103"/>
      <c r="L110" s="103"/>
    </row>
    <row r="111" spans="2:12" ht="30" customHeight="1" x14ac:dyDescent="0.3">
      <c r="B111" s="123"/>
      <c r="C111" s="123" t="s">
        <v>585</v>
      </c>
      <c r="D111" s="124"/>
      <c r="E111" s="119" t="s">
        <v>586</v>
      </c>
      <c r="F111" s="108"/>
      <c r="G111" s="108"/>
      <c r="H111" s="108"/>
      <c r="I111" s="108"/>
      <c r="J111" s="108"/>
      <c r="K111" s="108"/>
      <c r="L111" s="108"/>
    </row>
    <row r="112" spans="2:12" ht="34.950000000000003" customHeight="1" x14ac:dyDescent="0.3">
      <c r="B112" s="84" t="str">
        <f t="shared" si="15"/>
        <v>SYS</v>
      </c>
      <c r="C112" s="85">
        <f>IF(ISTEXT(D112),MAX($C$5:$C109)+1,"")</f>
        <v>96</v>
      </c>
      <c r="D112" s="86" t="s">
        <v>9</v>
      </c>
      <c r="E112" s="121" t="s">
        <v>587</v>
      </c>
      <c r="F112" s="228" t="s">
        <v>43</v>
      </c>
      <c r="G112" s="229"/>
      <c r="H112" s="247"/>
      <c r="I112" s="242">
        <f t="shared" si="12"/>
        <v>3</v>
      </c>
      <c r="J112" s="243">
        <f t="shared" si="13"/>
        <v>0</v>
      </c>
      <c r="K112" s="234">
        <f t="shared" si="21"/>
        <v>0</v>
      </c>
      <c r="L112" s="36"/>
    </row>
    <row r="113" spans="2:12" ht="34.950000000000003" customHeight="1" x14ac:dyDescent="0.3">
      <c r="B113" s="84" t="str">
        <f t="shared" si="15"/>
        <v>SYS</v>
      </c>
      <c r="C113" s="85">
        <f>IF(ISTEXT(D113),MAX($C$5:$C112)+1,"")</f>
        <v>97</v>
      </c>
      <c r="D113" s="86" t="s">
        <v>9</v>
      </c>
      <c r="E113" s="121" t="s">
        <v>588</v>
      </c>
      <c r="F113" s="228" t="s">
        <v>43</v>
      </c>
      <c r="G113" s="229"/>
      <c r="H113" s="247"/>
      <c r="I113" s="242">
        <f t="shared" si="12"/>
        <v>3</v>
      </c>
      <c r="J113" s="243">
        <f t="shared" si="13"/>
        <v>0</v>
      </c>
      <c r="K113" s="234">
        <f t="shared" si="21"/>
        <v>0</v>
      </c>
      <c r="L113" s="36"/>
    </row>
    <row r="114" spans="2:12" ht="34.950000000000003" customHeight="1" x14ac:dyDescent="0.3">
      <c r="B114" s="84" t="str">
        <f t="shared" si="15"/>
        <v>SYS</v>
      </c>
      <c r="C114" s="85">
        <f>IF(ISTEXT(D114),MAX($C$5:$C113)+1,"")</f>
        <v>98</v>
      </c>
      <c r="D114" s="86" t="s">
        <v>9</v>
      </c>
      <c r="E114" s="121" t="s">
        <v>589</v>
      </c>
      <c r="F114" s="228" t="s">
        <v>43</v>
      </c>
      <c r="G114" s="229"/>
      <c r="H114" s="247"/>
      <c r="I114" s="242">
        <f t="shared" si="12"/>
        <v>3</v>
      </c>
      <c r="J114" s="243">
        <f t="shared" si="13"/>
        <v>0</v>
      </c>
      <c r="K114" s="234">
        <f t="shared" si="21"/>
        <v>0</v>
      </c>
      <c r="L114" s="36"/>
    </row>
    <row r="115" spans="2:12" ht="34.950000000000003" customHeight="1" x14ac:dyDescent="0.3">
      <c r="B115" s="84" t="str">
        <f t="shared" si="15"/>
        <v>SYS</v>
      </c>
      <c r="C115" s="85">
        <f>IF(ISTEXT(D115),MAX($C$5:$C114)+1,"")</f>
        <v>99</v>
      </c>
      <c r="D115" s="86" t="s">
        <v>9</v>
      </c>
      <c r="E115" s="121" t="s">
        <v>590</v>
      </c>
      <c r="F115" s="228" t="s">
        <v>43</v>
      </c>
      <c r="G115" s="229"/>
      <c r="H115" s="247"/>
      <c r="I115" s="242">
        <f t="shared" si="12"/>
        <v>3</v>
      </c>
      <c r="J115" s="243">
        <f t="shared" si="13"/>
        <v>0</v>
      </c>
      <c r="K115" s="234">
        <f t="shared" si="21"/>
        <v>0</v>
      </c>
      <c r="L115" s="36"/>
    </row>
    <row r="116" spans="2:12" ht="34.950000000000003" customHeight="1" x14ac:dyDescent="0.3">
      <c r="B116" s="84" t="str">
        <f t="shared" si="15"/>
        <v>SYS</v>
      </c>
      <c r="C116" s="85">
        <f>IF(ISTEXT(D116),MAX($C$5:$C115)+1,"")</f>
        <v>100</v>
      </c>
      <c r="D116" s="86" t="s">
        <v>9</v>
      </c>
      <c r="E116" s="125" t="s">
        <v>591</v>
      </c>
      <c r="F116" s="228" t="s">
        <v>43</v>
      </c>
      <c r="G116" s="229"/>
      <c r="H116" s="247"/>
      <c r="I116" s="242">
        <f t="shared" si="12"/>
        <v>3</v>
      </c>
      <c r="J116" s="243">
        <f t="shared" si="13"/>
        <v>0</v>
      </c>
      <c r="K116" s="234">
        <f t="shared" si="21"/>
        <v>0</v>
      </c>
      <c r="L116" s="36"/>
    </row>
    <row r="117" spans="2:12" ht="30" customHeight="1" x14ac:dyDescent="0.3">
      <c r="B117" s="105" t="str">
        <f t="shared" si="15"/>
        <v/>
      </c>
      <c r="C117" s="106" t="str">
        <f>IF(ISTEXT(D117),MAX($C$5:$C116)+1,"")</f>
        <v/>
      </c>
      <c r="D117" s="106"/>
      <c r="E117" s="126" t="s">
        <v>592</v>
      </c>
      <c r="F117" s="108"/>
      <c r="G117" s="108"/>
      <c r="H117" s="108"/>
      <c r="I117" s="108"/>
      <c r="J117" s="108"/>
      <c r="K117" s="108"/>
      <c r="L117" s="108"/>
    </row>
    <row r="118" spans="2:12" ht="34.950000000000003" customHeight="1" x14ac:dyDescent="0.3">
      <c r="B118" s="84" t="str">
        <f t="shared" si="15"/>
        <v>SYS</v>
      </c>
      <c r="C118" s="85">
        <f>IF(ISTEXT(D118),MAX($C$5:$C116)+1,"")</f>
        <v>101</v>
      </c>
      <c r="D118" s="86" t="s">
        <v>9</v>
      </c>
      <c r="E118" s="120" t="s">
        <v>593</v>
      </c>
      <c r="F118" s="228" t="s">
        <v>43</v>
      </c>
      <c r="G118" s="223"/>
      <c r="H118" s="248"/>
      <c r="I118" s="225">
        <f t="shared" si="12"/>
        <v>3</v>
      </c>
      <c r="J118" s="226">
        <f t="shared" si="13"/>
        <v>0</v>
      </c>
      <c r="K118" s="227">
        <f>I118*J118</f>
        <v>0</v>
      </c>
      <c r="L118" s="36"/>
    </row>
    <row r="119" spans="2:12" ht="34.950000000000003" customHeight="1" x14ac:dyDescent="0.3">
      <c r="B119" s="84" t="str">
        <f t="shared" si="15"/>
        <v>SYS</v>
      </c>
      <c r="C119" s="85">
        <f>IF(ISTEXT(D119),MAX($C$5:$C118)+1,"")</f>
        <v>102</v>
      </c>
      <c r="D119" s="86" t="s">
        <v>9</v>
      </c>
      <c r="E119" s="121" t="s">
        <v>594</v>
      </c>
      <c r="F119" s="228" t="s">
        <v>43</v>
      </c>
      <c r="G119" s="229"/>
      <c r="H119" s="247"/>
      <c r="I119" s="242">
        <f t="shared" ref="I119:I189" si="22">VLOOKUP($D119,SpecData,2,FALSE)</f>
        <v>3</v>
      </c>
      <c r="J119" s="243">
        <f t="shared" ref="J119:J189" si="23">VLOOKUP($F119,AvailabilityData,2,FALSE)</f>
        <v>0</v>
      </c>
      <c r="K119" s="234">
        <f t="shared" ref="K119:K125" si="24">I119*J119</f>
        <v>0</v>
      </c>
      <c r="L119" s="36"/>
    </row>
    <row r="120" spans="2:12" ht="34.950000000000003" customHeight="1" x14ac:dyDescent="0.3">
      <c r="B120" s="84" t="str">
        <f t="shared" si="15"/>
        <v>SYS</v>
      </c>
      <c r="C120" s="85">
        <f>IF(ISTEXT(D120),MAX($C$5:$C119)+1,"")</f>
        <v>103</v>
      </c>
      <c r="D120" s="86" t="s">
        <v>9</v>
      </c>
      <c r="E120" s="121" t="s">
        <v>595</v>
      </c>
      <c r="F120" s="228" t="s">
        <v>43</v>
      </c>
      <c r="G120" s="229"/>
      <c r="H120" s="247"/>
      <c r="I120" s="242">
        <f t="shared" si="22"/>
        <v>3</v>
      </c>
      <c r="J120" s="243">
        <f t="shared" si="23"/>
        <v>0</v>
      </c>
      <c r="K120" s="234">
        <f t="shared" si="24"/>
        <v>0</v>
      </c>
      <c r="L120" s="36"/>
    </row>
    <row r="121" spans="2:12" ht="34.950000000000003" customHeight="1" x14ac:dyDescent="0.3">
      <c r="B121" s="84" t="str">
        <f t="shared" si="15"/>
        <v>SYS</v>
      </c>
      <c r="C121" s="85">
        <f>IF(ISTEXT(D121),MAX($C$5:$C120)+1,"")</f>
        <v>104</v>
      </c>
      <c r="D121" s="86" t="s">
        <v>9</v>
      </c>
      <c r="E121" s="121" t="s">
        <v>596</v>
      </c>
      <c r="F121" s="228" t="s">
        <v>43</v>
      </c>
      <c r="G121" s="229"/>
      <c r="H121" s="247"/>
      <c r="I121" s="242">
        <f t="shared" si="22"/>
        <v>3</v>
      </c>
      <c r="J121" s="243">
        <f t="shared" si="23"/>
        <v>0</v>
      </c>
      <c r="K121" s="234">
        <f t="shared" si="24"/>
        <v>0</v>
      </c>
      <c r="L121" s="36"/>
    </row>
    <row r="122" spans="2:12" ht="34.950000000000003" customHeight="1" x14ac:dyDescent="0.3">
      <c r="B122" s="84" t="str">
        <f t="shared" si="15"/>
        <v>SYS</v>
      </c>
      <c r="C122" s="85">
        <f>IF(ISTEXT(D122),MAX($C$5:$C121)+1,"")</f>
        <v>105</v>
      </c>
      <c r="D122" s="86" t="s">
        <v>9</v>
      </c>
      <c r="E122" s="121" t="s">
        <v>597</v>
      </c>
      <c r="F122" s="228" t="s">
        <v>43</v>
      </c>
      <c r="G122" s="229"/>
      <c r="H122" s="247"/>
      <c r="I122" s="242">
        <f t="shared" si="22"/>
        <v>3</v>
      </c>
      <c r="J122" s="243">
        <f t="shared" si="23"/>
        <v>0</v>
      </c>
      <c r="K122" s="234">
        <f t="shared" si="24"/>
        <v>0</v>
      </c>
      <c r="L122" s="36"/>
    </row>
    <row r="123" spans="2:12" ht="34.950000000000003" customHeight="1" x14ac:dyDescent="0.3">
      <c r="B123" s="84" t="str">
        <f t="shared" si="15"/>
        <v>SYS</v>
      </c>
      <c r="C123" s="85">
        <f>IF(ISTEXT(D123),MAX($C$5:$C122)+1,"")</f>
        <v>106</v>
      </c>
      <c r="D123" s="86" t="s">
        <v>9</v>
      </c>
      <c r="E123" s="93" t="s">
        <v>598</v>
      </c>
      <c r="F123" s="228" t="s">
        <v>43</v>
      </c>
      <c r="G123" s="229"/>
      <c r="H123" s="247"/>
      <c r="I123" s="242">
        <f t="shared" si="22"/>
        <v>3</v>
      </c>
      <c r="J123" s="243">
        <f t="shared" si="23"/>
        <v>0</v>
      </c>
      <c r="K123" s="234">
        <f t="shared" si="24"/>
        <v>0</v>
      </c>
      <c r="L123" s="36"/>
    </row>
    <row r="124" spans="2:12" ht="34.950000000000003" customHeight="1" x14ac:dyDescent="0.3">
      <c r="B124" s="84" t="str">
        <f t="shared" ref="B124:B196" si="25">IF(C124="","",$B$4)</f>
        <v>SYS</v>
      </c>
      <c r="C124" s="85">
        <f>IF(ISTEXT(D124),MAX($C$5:$C123)+1,"")</f>
        <v>107</v>
      </c>
      <c r="D124" s="86" t="s">
        <v>9</v>
      </c>
      <c r="E124" s="93" t="s">
        <v>599</v>
      </c>
      <c r="F124" s="228" t="s">
        <v>43</v>
      </c>
      <c r="G124" s="229"/>
      <c r="H124" s="247"/>
      <c r="I124" s="242">
        <f t="shared" si="22"/>
        <v>3</v>
      </c>
      <c r="J124" s="243">
        <f t="shared" si="23"/>
        <v>0</v>
      </c>
      <c r="K124" s="234">
        <f t="shared" si="24"/>
        <v>0</v>
      </c>
      <c r="L124" s="36"/>
    </row>
    <row r="125" spans="2:12" ht="34.950000000000003" customHeight="1" x14ac:dyDescent="0.3">
      <c r="B125" s="84" t="str">
        <f t="shared" si="25"/>
        <v>SYS</v>
      </c>
      <c r="C125" s="85">
        <f>IF(ISTEXT(D125),MAX($C$5:$C124)+1,"")</f>
        <v>108</v>
      </c>
      <c r="D125" s="86" t="s">
        <v>9</v>
      </c>
      <c r="E125" s="93" t="s">
        <v>600</v>
      </c>
      <c r="F125" s="228" t="s">
        <v>43</v>
      </c>
      <c r="G125" s="229"/>
      <c r="H125" s="247"/>
      <c r="I125" s="242">
        <f t="shared" si="22"/>
        <v>3</v>
      </c>
      <c r="J125" s="243">
        <f t="shared" si="23"/>
        <v>0</v>
      </c>
      <c r="K125" s="234">
        <f t="shared" si="24"/>
        <v>0</v>
      </c>
      <c r="L125" s="36"/>
    </row>
    <row r="126" spans="2:12" ht="34.950000000000003" customHeight="1" x14ac:dyDescent="0.3">
      <c r="B126" s="84" t="str">
        <f t="shared" si="25"/>
        <v>SYS</v>
      </c>
      <c r="C126" s="85">
        <f>IF(ISTEXT(D126),MAX($C$5:$C125)+1,"")</f>
        <v>109</v>
      </c>
      <c r="D126" s="86" t="s">
        <v>9</v>
      </c>
      <c r="E126" s="116" t="s">
        <v>601</v>
      </c>
      <c r="F126" s="228" t="s">
        <v>43</v>
      </c>
      <c r="G126" s="223"/>
      <c r="H126" s="248"/>
      <c r="I126" s="225">
        <f t="shared" si="22"/>
        <v>3</v>
      </c>
      <c r="J126" s="226">
        <f t="shared" si="23"/>
        <v>0</v>
      </c>
      <c r="K126" s="227">
        <f>I126*J126</f>
        <v>0</v>
      </c>
      <c r="L126" s="36"/>
    </row>
    <row r="127" spans="2:12" ht="34.950000000000003" customHeight="1" x14ac:dyDescent="0.3">
      <c r="B127" s="84" t="str">
        <f t="shared" si="25"/>
        <v>SYS</v>
      </c>
      <c r="C127" s="85">
        <f>IF(ISTEXT(D127),MAX($C$5:$C126)+1,"")</f>
        <v>110</v>
      </c>
      <c r="D127" s="86" t="s">
        <v>9</v>
      </c>
      <c r="E127" s="116" t="s">
        <v>602</v>
      </c>
      <c r="F127" s="228" t="s">
        <v>43</v>
      </c>
      <c r="G127" s="229"/>
      <c r="H127" s="247"/>
      <c r="I127" s="242">
        <f t="shared" si="22"/>
        <v>3</v>
      </c>
      <c r="J127" s="243">
        <f t="shared" si="23"/>
        <v>0</v>
      </c>
      <c r="K127" s="234">
        <f t="shared" ref="K127:K132" si="26">I127*J127</f>
        <v>0</v>
      </c>
      <c r="L127" s="36"/>
    </row>
    <row r="128" spans="2:12" ht="34.950000000000003" customHeight="1" x14ac:dyDescent="0.3">
      <c r="B128" s="84" t="str">
        <f t="shared" si="25"/>
        <v>SYS</v>
      </c>
      <c r="C128" s="85">
        <f>IF(ISTEXT(D128),MAX($C$5:$C127)+1,"")</f>
        <v>111</v>
      </c>
      <c r="D128" s="86" t="s">
        <v>9</v>
      </c>
      <c r="E128" s="93" t="s">
        <v>603</v>
      </c>
      <c r="F128" s="228" t="s">
        <v>43</v>
      </c>
      <c r="G128" s="229"/>
      <c r="H128" s="247"/>
      <c r="I128" s="242">
        <f t="shared" si="22"/>
        <v>3</v>
      </c>
      <c r="J128" s="243">
        <f t="shared" si="23"/>
        <v>0</v>
      </c>
      <c r="K128" s="234">
        <f t="shared" si="26"/>
        <v>0</v>
      </c>
      <c r="L128" s="36"/>
    </row>
    <row r="129" spans="2:12" ht="34.950000000000003" customHeight="1" x14ac:dyDescent="0.3">
      <c r="B129" s="84" t="str">
        <f t="shared" si="25"/>
        <v>SYS</v>
      </c>
      <c r="C129" s="85">
        <f>IF(ISTEXT(D129),MAX($C$5:$C128)+1,"")</f>
        <v>112</v>
      </c>
      <c r="D129" s="86" t="s">
        <v>9</v>
      </c>
      <c r="E129" s="93" t="s">
        <v>604</v>
      </c>
      <c r="F129" s="228" t="s">
        <v>43</v>
      </c>
      <c r="G129" s="229"/>
      <c r="H129" s="247"/>
      <c r="I129" s="242">
        <f t="shared" si="22"/>
        <v>3</v>
      </c>
      <c r="J129" s="243">
        <f t="shared" si="23"/>
        <v>0</v>
      </c>
      <c r="K129" s="234">
        <f t="shared" si="26"/>
        <v>0</v>
      </c>
      <c r="L129" s="36"/>
    </row>
    <row r="130" spans="2:12" ht="34.950000000000003" customHeight="1" x14ac:dyDescent="0.3">
      <c r="B130" s="84" t="str">
        <f t="shared" si="25"/>
        <v>SYS</v>
      </c>
      <c r="C130" s="85">
        <f>IF(ISTEXT(D130),MAX($C$5:$C129)+1,"")</f>
        <v>113</v>
      </c>
      <c r="D130" s="86" t="s">
        <v>9</v>
      </c>
      <c r="E130" s="93" t="s">
        <v>605</v>
      </c>
      <c r="F130" s="228" t="s">
        <v>43</v>
      </c>
      <c r="G130" s="229"/>
      <c r="H130" s="247"/>
      <c r="I130" s="242">
        <f t="shared" si="22"/>
        <v>3</v>
      </c>
      <c r="J130" s="243">
        <f t="shared" si="23"/>
        <v>0</v>
      </c>
      <c r="K130" s="234">
        <f t="shared" si="26"/>
        <v>0</v>
      </c>
      <c r="L130" s="36"/>
    </row>
    <row r="131" spans="2:12" s="104" customFormat="1" ht="15.6" x14ac:dyDescent="0.3">
      <c r="B131" s="103" t="s">
        <v>606</v>
      </c>
      <c r="C131" s="103"/>
      <c r="D131" s="103"/>
      <c r="E131" s="103"/>
      <c r="F131" s="103"/>
      <c r="G131" s="103"/>
      <c r="H131" s="103"/>
      <c r="I131" s="103"/>
      <c r="J131" s="103"/>
      <c r="K131" s="103"/>
      <c r="L131" s="103"/>
    </row>
    <row r="132" spans="2:12" ht="34.950000000000003" customHeight="1" x14ac:dyDescent="0.3">
      <c r="B132" s="84" t="str">
        <f t="shared" si="25"/>
        <v>SYS</v>
      </c>
      <c r="C132" s="85">
        <f>IF(ISTEXT(D132),MAX($C$5:$C130)+1,"")</f>
        <v>114</v>
      </c>
      <c r="D132" s="86" t="s">
        <v>9</v>
      </c>
      <c r="E132" s="93" t="s">
        <v>2182</v>
      </c>
      <c r="F132" s="228" t="s">
        <v>43</v>
      </c>
      <c r="G132" s="229"/>
      <c r="H132" s="247"/>
      <c r="I132" s="242">
        <f t="shared" si="22"/>
        <v>3</v>
      </c>
      <c r="J132" s="243">
        <f t="shared" si="23"/>
        <v>0</v>
      </c>
      <c r="K132" s="234">
        <f t="shared" si="26"/>
        <v>0</v>
      </c>
      <c r="L132" s="36"/>
    </row>
    <row r="133" spans="2:12" ht="34.950000000000003" customHeight="1" x14ac:dyDescent="0.3">
      <c r="B133" s="84" t="str">
        <f t="shared" si="25"/>
        <v>SYS</v>
      </c>
      <c r="C133" s="85">
        <f>IF(ISTEXT(D133),MAX($C$5:$C132)+1,"")</f>
        <v>115</v>
      </c>
      <c r="D133" s="86" t="s">
        <v>9</v>
      </c>
      <c r="E133" s="93" t="s">
        <v>607</v>
      </c>
      <c r="F133" s="228" t="s">
        <v>43</v>
      </c>
      <c r="G133" s="223"/>
      <c r="H133" s="248"/>
      <c r="I133" s="225">
        <f t="shared" si="22"/>
        <v>3</v>
      </c>
      <c r="J133" s="226">
        <f t="shared" si="23"/>
        <v>0</v>
      </c>
      <c r="K133" s="227">
        <f t="shared" ref="K133:K145" si="27">I133*J133</f>
        <v>0</v>
      </c>
      <c r="L133" s="36"/>
    </row>
    <row r="134" spans="2:12" ht="34.950000000000003" customHeight="1" x14ac:dyDescent="0.3">
      <c r="B134" s="84" t="str">
        <f t="shared" si="25"/>
        <v>SYS</v>
      </c>
      <c r="C134" s="85">
        <f>IF(ISTEXT(D134),MAX($C$5:$C133)+1,"")</f>
        <v>116</v>
      </c>
      <c r="D134" s="86" t="s">
        <v>9</v>
      </c>
      <c r="E134" s="93" t="s">
        <v>608</v>
      </c>
      <c r="F134" s="228" t="s">
        <v>43</v>
      </c>
      <c r="G134" s="229"/>
      <c r="H134" s="247"/>
      <c r="I134" s="242">
        <f t="shared" si="22"/>
        <v>3</v>
      </c>
      <c r="J134" s="243">
        <f t="shared" si="23"/>
        <v>0</v>
      </c>
      <c r="K134" s="234">
        <f t="shared" si="27"/>
        <v>0</v>
      </c>
      <c r="L134" s="36"/>
    </row>
    <row r="135" spans="2:12" ht="34.950000000000003" customHeight="1" x14ac:dyDescent="0.3">
      <c r="B135" s="84" t="str">
        <f t="shared" si="25"/>
        <v>SYS</v>
      </c>
      <c r="C135" s="85">
        <f>IF(ISTEXT(D135),MAX($C$5:$C134)+1,"")</f>
        <v>117</v>
      </c>
      <c r="D135" s="86" t="s">
        <v>9</v>
      </c>
      <c r="E135" s="93" t="s">
        <v>609</v>
      </c>
      <c r="F135" s="228" t="s">
        <v>43</v>
      </c>
      <c r="G135" s="229"/>
      <c r="H135" s="247"/>
      <c r="I135" s="242">
        <f t="shared" si="22"/>
        <v>3</v>
      </c>
      <c r="J135" s="243">
        <f t="shared" si="23"/>
        <v>0</v>
      </c>
      <c r="K135" s="234">
        <f t="shared" si="27"/>
        <v>0</v>
      </c>
      <c r="L135" s="36"/>
    </row>
    <row r="136" spans="2:12" ht="34.950000000000003" customHeight="1" x14ac:dyDescent="0.3">
      <c r="B136" s="84" t="str">
        <f t="shared" si="25"/>
        <v>SYS</v>
      </c>
      <c r="C136" s="85">
        <f>IF(ISTEXT(D136),MAX($C$5:$C135)+1,"")</f>
        <v>118</v>
      </c>
      <c r="D136" s="86" t="s">
        <v>9</v>
      </c>
      <c r="E136" s="93" t="s">
        <v>610</v>
      </c>
      <c r="F136" s="228" t="s">
        <v>43</v>
      </c>
      <c r="G136" s="229"/>
      <c r="H136" s="247"/>
      <c r="I136" s="242">
        <f t="shared" si="22"/>
        <v>3</v>
      </c>
      <c r="J136" s="243">
        <f t="shared" si="23"/>
        <v>0</v>
      </c>
      <c r="K136" s="234">
        <f t="shared" si="27"/>
        <v>0</v>
      </c>
      <c r="L136" s="36"/>
    </row>
    <row r="137" spans="2:12" ht="34.950000000000003" customHeight="1" x14ac:dyDescent="0.3">
      <c r="B137" s="84" t="str">
        <f t="shared" si="25"/>
        <v>SYS</v>
      </c>
      <c r="C137" s="85">
        <f>IF(ISTEXT(D137),MAX($C$5:$C136)+1,"")</f>
        <v>119</v>
      </c>
      <c r="D137" s="86" t="s">
        <v>9</v>
      </c>
      <c r="E137" s="93" t="s">
        <v>611</v>
      </c>
      <c r="F137" s="228" t="s">
        <v>43</v>
      </c>
      <c r="G137" s="229"/>
      <c r="H137" s="247"/>
      <c r="I137" s="242">
        <f t="shared" si="22"/>
        <v>3</v>
      </c>
      <c r="J137" s="243">
        <f t="shared" si="23"/>
        <v>0</v>
      </c>
      <c r="K137" s="234">
        <f t="shared" si="27"/>
        <v>0</v>
      </c>
      <c r="L137" s="36"/>
    </row>
    <row r="138" spans="2:12" ht="34.950000000000003" customHeight="1" x14ac:dyDescent="0.3">
      <c r="B138" s="84" t="str">
        <f t="shared" si="25"/>
        <v>SYS</v>
      </c>
      <c r="C138" s="85">
        <f>IF(ISTEXT(D138),MAX($C$5:$C137)+1,"")</f>
        <v>120</v>
      </c>
      <c r="D138" s="86" t="s">
        <v>9</v>
      </c>
      <c r="E138" s="93" t="s">
        <v>612</v>
      </c>
      <c r="F138" s="228" t="s">
        <v>43</v>
      </c>
      <c r="G138" s="229"/>
      <c r="H138" s="247"/>
      <c r="I138" s="242">
        <f t="shared" si="22"/>
        <v>3</v>
      </c>
      <c r="J138" s="243">
        <f t="shared" si="23"/>
        <v>0</v>
      </c>
      <c r="K138" s="234">
        <f t="shared" si="27"/>
        <v>0</v>
      </c>
      <c r="L138" s="36"/>
    </row>
    <row r="139" spans="2:12" ht="34.950000000000003" customHeight="1" x14ac:dyDescent="0.3">
      <c r="B139" s="84" t="str">
        <f t="shared" si="25"/>
        <v>SYS</v>
      </c>
      <c r="C139" s="85">
        <f>IF(ISTEXT(D139),MAX($C$5:$C138)+1,"")</f>
        <v>121</v>
      </c>
      <c r="D139" s="86" t="s">
        <v>10</v>
      </c>
      <c r="E139" s="93" t="s">
        <v>613</v>
      </c>
      <c r="F139" s="228" t="s">
        <v>43</v>
      </c>
      <c r="G139" s="223"/>
      <c r="H139" s="248"/>
      <c r="I139" s="225">
        <f t="shared" si="22"/>
        <v>2</v>
      </c>
      <c r="J139" s="226">
        <f t="shared" si="23"/>
        <v>0</v>
      </c>
      <c r="K139" s="227">
        <f t="shared" si="27"/>
        <v>0</v>
      </c>
      <c r="L139" s="36"/>
    </row>
    <row r="140" spans="2:12" ht="34.950000000000003" customHeight="1" x14ac:dyDescent="0.3">
      <c r="B140" s="84" t="str">
        <f t="shared" si="25"/>
        <v>SYS</v>
      </c>
      <c r="C140" s="85">
        <f>IF(ISTEXT(D140),MAX($C$5:$C139)+1,"")</f>
        <v>122</v>
      </c>
      <c r="D140" s="86" t="s">
        <v>10</v>
      </c>
      <c r="E140" s="93" t="s">
        <v>2183</v>
      </c>
      <c r="F140" s="228" t="s">
        <v>43</v>
      </c>
      <c r="G140" s="229"/>
      <c r="H140" s="247"/>
      <c r="I140" s="242">
        <f t="shared" si="22"/>
        <v>2</v>
      </c>
      <c r="J140" s="243">
        <f t="shared" si="23"/>
        <v>0</v>
      </c>
      <c r="K140" s="234">
        <f t="shared" si="27"/>
        <v>0</v>
      </c>
      <c r="L140" s="36"/>
    </row>
    <row r="141" spans="2:12" ht="34.950000000000003" customHeight="1" x14ac:dyDescent="0.3">
      <c r="B141" s="84" t="str">
        <f t="shared" si="25"/>
        <v>SYS</v>
      </c>
      <c r="C141" s="85">
        <f>IF(ISTEXT(D141),MAX($C$5:$C140)+1,"")</f>
        <v>123</v>
      </c>
      <c r="D141" s="86" t="s">
        <v>9</v>
      </c>
      <c r="E141" s="93" t="s">
        <v>614</v>
      </c>
      <c r="F141" s="228" t="s">
        <v>43</v>
      </c>
      <c r="G141" s="229"/>
      <c r="H141" s="247"/>
      <c r="I141" s="242">
        <f t="shared" si="22"/>
        <v>3</v>
      </c>
      <c r="J141" s="243">
        <f t="shared" si="23"/>
        <v>0</v>
      </c>
      <c r="K141" s="234">
        <f t="shared" si="27"/>
        <v>0</v>
      </c>
      <c r="L141" s="36"/>
    </row>
    <row r="142" spans="2:12" ht="34.950000000000003" customHeight="1" x14ac:dyDescent="0.3">
      <c r="B142" s="84" t="str">
        <f t="shared" si="25"/>
        <v>SYS</v>
      </c>
      <c r="C142" s="85">
        <f>IF(ISTEXT(D142),MAX($C$5:$C141)+1,"")</f>
        <v>124</v>
      </c>
      <c r="D142" s="86" t="s">
        <v>9</v>
      </c>
      <c r="E142" s="116" t="s">
        <v>615</v>
      </c>
      <c r="F142" s="228" t="s">
        <v>43</v>
      </c>
      <c r="G142" s="229"/>
      <c r="H142" s="247"/>
      <c r="I142" s="242">
        <f t="shared" si="22"/>
        <v>3</v>
      </c>
      <c r="J142" s="243">
        <f t="shared" si="23"/>
        <v>0</v>
      </c>
      <c r="K142" s="234">
        <f t="shared" si="27"/>
        <v>0</v>
      </c>
      <c r="L142" s="36"/>
    </row>
    <row r="143" spans="2:12" ht="34.950000000000003" customHeight="1" x14ac:dyDescent="0.3">
      <c r="B143" s="84" t="str">
        <f t="shared" si="25"/>
        <v>SYS</v>
      </c>
      <c r="C143" s="85">
        <f>IF(ISTEXT(D143),MAX($C$5:$C142)+1,"")</f>
        <v>125</v>
      </c>
      <c r="D143" s="86" t="s">
        <v>9</v>
      </c>
      <c r="E143" s="93" t="s">
        <v>616</v>
      </c>
      <c r="F143" s="228" t="s">
        <v>43</v>
      </c>
      <c r="G143" s="229"/>
      <c r="H143" s="247"/>
      <c r="I143" s="242">
        <f t="shared" si="22"/>
        <v>3</v>
      </c>
      <c r="J143" s="243">
        <f t="shared" si="23"/>
        <v>0</v>
      </c>
      <c r="K143" s="234">
        <f t="shared" si="27"/>
        <v>0</v>
      </c>
      <c r="L143" s="36"/>
    </row>
    <row r="144" spans="2:12" ht="34.950000000000003" customHeight="1" x14ac:dyDescent="0.3">
      <c r="B144" s="84" t="str">
        <f t="shared" si="25"/>
        <v>SYS</v>
      </c>
      <c r="C144" s="85">
        <f>IF(ISTEXT(D144),MAX($C$5:$C143)+1,"")</f>
        <v>126</v>
      </c>
      <c r="D144" s="86" t="s">
        <v>9</v>
      </c>
      <c r="E144" s="91" t="s">
        <v>617</v>
      </c>
      <c r="F144" s="228" t="s">
        <v>43</v>
      </c>
      <c r="G144" s="229"/>
      <c r="H144" s="247"/>
      <c r="I144" s="242">
        <f t="shared" si="22"/>
        <v>3</v>
      </c>
      <c r="J144" s="243">
        <f t="shared" si="23"/>
        <v>0</v>
      </c>
      <c r="K144" s="234">
        <f t="shared" si="27"/>
        <v>0</v>
      </c>
      <c r="L144" s="36"/>
    </row>
    <row r="145" spans="2:12" ht="34.950000000000003" customHeight="1" x14ac:dyDescent="0.3">
      <c r="B145" s="84" t="str">
        <f t="shared" si="25"/>
        <v>SYS</v>
      </c>
      <c r="C145" s="85">
        <f>IF(ISTEXT(D145),MAX($C$5:$C144)+1,"")</f>
        <v>127</v>
      </c>
      <c r="D145" s="86" t="s">
        <v>9</v>
      </c>
      <c r="E145" s="91" t="s">
        <v>618</v>
      </c>
      <c r="F145" s="228" t="s">
        <v>43</v>
      </c>
      <c r="G145" s="223"/>
      <c r="H145" s="248"/>
      <c r="I145" s="225">
        <f t="shared" si="22"/>
        <v>3</v>
      </c>
      <c r="J145" s="226">
        <f t="shared" si="23"/>
        <v>0</v>
      </c>
      <c r="K145" s="227">
        <f t="shared" si="27"/>
        <v>0</v>
      </c>
      <c r="L145" s="36"/>
    </row>
    <row r="146" spans="2:12" ht="34.950000000000003" customHeight="1" x14ac:dyDescent="0.3">
      <c r="B146" s="84" t="str">
        <f t="shared" si="25"/>
        <v>SYS</v>
      </c>
      <c r="C146" s="85">
        <f>IF(ISTEXT(D146),MAX($C$5:$C145)+1,"")</f>
        <v>128</v>
      </c>
      <c r="D146" s="86" t="s">
        <v>9</v>
      </c>
      <c r="E146" s="91" t="s">
        <v>619</v>
      </c>
      <c r="F146" s="228" t="s">
        <v>43</v>
      </c>
      <c r="G146" s="229"/>
      <c r="H146" s="247"/>
      <c r="I146" s="242">
        <f t="shared" si="22"/>
        <v>3</v>
      </c>
      <c r="J146" s="243">
        <f t="shared" si="23"/>
        <v>0</v>
      </c>
      <c r="K146" s="234">
        <f t="shared" ref="K146:K151" si="28">I146*J146</f>
        <v>0</v>
      </c>
      <c r="L146" s="36"/>
    </row>
    <row r="147" spans="2:12" ht="34.950000000000003" customHeight="1" x14ac:dyDescent="0.3">
      <c r="B147" s="84" t="str">
        <f t="shared" si="25"/>
        <v>SYS</v>
      </c>
      <c r="C147" s="85">
        <f>IF(ISTEXT(D147),MAX($C$5:$C146)+1,"")</f>
        <v>129</v>
      </c>
      <c r="D147" s="86" t="s">
        <v>9</v>
      </c>
      <c r="E147" s="91" t="s">
        <v>620</v>
      </c>
      <c r="F147" s="228" t="s">
        <v>43</v>
      </c>
      <c r="G147" s="229"/>
      <c r="H147" s="247"/>
      <c r="I147" s="242">
        <f t="shared" si="22"/>
        <v>3</v>
      </c>
      <c r="J147" s="243">
        <f t="shared" si="23"/>
        <v>0</v>
      </c>
      <c r="K147" s="234">
        <f t="shared" si="28"/>
        <v>0</v>
      </c>
      <c r="L147" s="36"/>
    </row>
    <row r="148" spans="2:12" ht="34.950000000000003" customHeight="1" x14ac:dyDescent="0.3">
      <c r="B148" s="84" t="str">
        <f t="shared" si="25"/>
        <v>SYS</v>
      </c>
      <c r="C148" s="85">
        <f>IF(ISTEXT(D148),MAX($C$5:$C147)+1,"")</f>
        <v>130</v>
      </c>
      <c r="D148" s="86" t="s">
        <v>9</v>
      </c>
      <c r="E148" s="91" t="s">
        <v>621</v>
      </c>
      <c r="F148" s="228" t="s">
        <v>43</v>
      </c>
      <c r="G148" s="229"/>
      <c r="H148" s="247"/>
      <c r="I148" s="242">
        <f t="shared" si="22"/>
        <v>3</v>
      </c>
      <c r="J148" s="243">
        <f t="shared" si="23"/>
        <v>0</v>
      </c>
      <c r="K148" s="234">
        <f t="shared" si="28"/>
        <v>0</v>
      </c>
      <c r="L148" s="36"/>
    </row>
    <row r="149" spans="2:12" s="104" customFormat="1" ht="16.2" customHeight="1" x14ac:dyDescent="0.3">
      <c r="B149" s="103" t="s">
        <v>622</v>
      </c>
      <c r="C149" s="103"/>
      <c r="D149" s="103"/>
      <c r="E149" s="103"/>
      <c r="F149" s="103"/>
      <c r="G149" s="103"/>
      <c r="H149" s="103"/>
      <c r="I149" s="103"/>
      <c r="J149" s="103"/>
      <c r="K149" s="103"/>
      <c r="L149" s="103"/>
    </row>
    <row r="150" spans="2:12" ht="34.950000000000003" customHeight="1" x14ac:dyDescent="0.3">
      <c r="B150" s="84" t="str">
        <f t="shared" si="25"/>
        <v>SYS</v>
      </c>
      <c r="C150" s="85">
        <f>IF(ISTEXT(D150),MAX($C$5:$C148)+1,"")</f>
        <v>131</v>
      </c>
      <c r="D150" s="86" t="s">
        <v>10</v>
      </c>
      <c r="E150" s="127" t="s">
        <v>623</v>
      </c>
      <c r="F150" s="228" t="s">
        <v>43</v>
      </c>
      <c r="G150" s="229"/>
      <c r="H150" s="247"/>
      <c r="I150" s="242">
        <f t="shared" si="22"/>
        <v>2</v>
      </c>
      <c r="J150" s="243">
        <f t="shared" si="23"/>
        <v>0</v>
      </c>
      <c r="K150" s="234">
        <f t="shared" si="28"/>
        <v>0</v>
      </c>
      <c r="L150" s="36"/>
    </row>
    <row r="151" spans="2:12" ht="34.950000000000003" customHeight="1" x14ac:dyDescent="0.3">
      <c r="B151" s="84" t="str">
        <f t="shared" si="25"/>
        <v>SYS</v>
      </c>
      <c r="C151" s="85">
        <f>IF(ISTEXT(D151),MAX($C$5:$C150)+1,"")</f>
        <v>132</v>
      </c>
      <c r="D151" s="86" t="s">
        <v>10</v>
      </c>
      <c r="E151" s="93" t="s">
        <v>624</v>
      </c>
      <c r="F151" s="228" t="s">
        <v>43</v>
      </c>
      <c r="G151" s="229"/>
      <c r="H151" s="247"/>
      <c r="I151" s="242">
        <f t="shared" si="22"/>
        <v>2</v>
      </c>
      <c r="J151" s="243">
        <f t="shared" si="23"/>
        <v>0</v>
      </c>
      <c r="K151" s="234">
        <f t="shared" si="28"/>
        <v>0</v>
      </c>
      <c r="L151" s="36"/>
    </row>
    <row r="152" spans="2:12" ht="30" customHeight="1" x14ac:dyDescent="0.3">
      <c r="B152" s="105" t="str">
        <f>IF(C152="","",$B$4)</f>
        <v/>
      </c>
      <c r="C152" s="106" t="str">
        <f>IF(ISTEXT(D152),MAX($C$5:$C151)+1,"")</f>
        <v/>
      </c>
      <c r="D152" s="106"/>
      <c r="E152" s="107" t="s">
        <v>625</v>
      </c>
      <c r="F152" s="108"/>
      <c r="G152" s="108"/>
      <c r="H152" s="108"/>
      <c r="I152" s="108"/>
      <c r="J152" s="108"/>
      <c r="K152" s="108"/>
      <c r="L152" s="108"/>
    </row>
    <row r="153" spans="2:12" ht="34.950000000000003" customHeight="1" x14ac:dyDescent="0.3">
      <c r="B153" s="84" t="str">
        <f t="shared" si="25"/>
        <v>SYS</v>
      </c>
      <c r="C153" s="85">
        <f>IF(ISTEXT(D153),MAX($C$5:$C151)+1,"")</f>
        <v>133</v>
      </c>
      <c r="D153" s="86" t="s">
        <v>10</v>
      </c>
      <c r="E153" s="128" t="s">
        <v>626</v>
      </c>
      <c r="F153" s="228" t="s">
        <v>43</v>
      </c>
      <c r="G153" s="223"/>
      <c r="H153" s="248"/>
      <c r="I153" s="225">
        <f t="shared" si="22"/>
        <v>2</v>
      </c>
      <c r="J153" s="226">
        <f t="shared" si="23"/>
        <v>0</v>
      </c>
      <c r="K153" s="227">
        <f t="shared" ref="K153:K159" si="29">I153*J153</f>
        <v>0</v>
      </c>
      <c r="L153" s="36"/>
    </row>
    <row r="154" spans="2:12" ht="34.950000000000003" customHeight="1" x14ac:dyDescent="0.3">
      <c r="B154" s="84" t="str">
        <f t="shared" si="25"/>
        <v>SYS</v>
      </c>
      <c r="C154" s="85">
        <f>IF(ISTEXT(D154),MAX($C$5:$C153)+1,"")</f>
        <v>134</v>
      </c>
      <c r="D154" s="86" t="s">
        <v>10</v>
      </c>
      <c r="E154" s="129" t="s">
        <v>627</v>
      </c>
      <c r="F154" s="228" t="s">
        <v>43</v>
      </c>
      <c r="G154" s="229"/>
      <c r="H154" s="247"/>
      <c r="I154" s="242">
        <f t="shared" si="22"/>
        <v>2</v>
      </c>
      <c r="J154" s="243">
        <f t="shared" si="23"/>
        <v>0</v>
      </c>
      <c r="K154" s="234">
        <f t="shared" si="29"/>
        <v>0</v>
      </c>
      <c r="L154" s="36"/>
    </row>
    <row r="155" spans="2:12" ht="34.950000000000003" customHeight="1" x14ac:dyDescent="0.3">
      <c r="B155" s="84" t="str">
        <f t="shared" si="25"/>
        <v>SYS</v>
      </c>
      <c r="C155" s="85">
        <f>IF(ISTEXT(D155),MAX($C$5:$C154)+1,"")</f>
        <v>135</v>
      </c>
      <c r="D155" s="86" t="s">
        <v>10</v>
      </c>
      <c r="E155" s="129" t="s">
        <v>628</v>
      </c>
      <c r="F155" s="228" t="s">
        <v>43</v>
      </c>
      <c r="G155" s="229"/>
      <c r="H155" s="247"/>
      <c r="I155" s="242">
        <f t="shared" si="22"/>
        <v>2</v>
      </c>
      <c r="J155" s="243">
        <f t="shared" si="23"/>
        <v>0</v>
      </c>
      <c r="K155" s="234">
        <f t="shared" si="29"/>
        <v>0</v>
      </c>
      <c r="L155" s="36"/>
    </row>
    <row r="156" spans="2:12" ht="34.950000000000003" customHeight="1" x14ac:dyDescent="0.3">
      <c r="B156" s="84" t="str">
        <f t="shared" si="25"/>
        <v>SYS</v>
      </c>
      <c r="C156" s="85">
        <f>IF(ISTEXT(D156),MAX($C$5:$C155)+1,"")</f>
        <v>136</v>
      </c>
      <c r="D156" s="86" t="s">
        <v>10</v>
      </c>
      <c r="E156" s="129" t="s">
        <v>629</v>
      </c>
      <c r="F156" s="228" t="s">
        <v>43</v>
      </c>
      <c r="G156" s="229"/>
      <c r="H156" s="247"/>
      <c r="I156" s="242">
        <f t="shared" si="22"/>
        <v>2</v>
      </c>
      <c r="J156" s="243">
        <f t="shared" si="23"/>
        <v>0</v>
      </c>
      <c r="K156" s="234">
        <f t="shared" si="29"/>
        <v>0</v>
      </c>
      <c r="L156" s="36"/>
    </row>
    <row r="157" spans="2:12" ht="34.950000000000003" customHeight="1" x14ac:dyDescent="0.3">
      <c r="B157" s="84" t="str">
        <f t="shared" si="25"/>
        <v>SYS</v>
      </c>
      <c r="C157" s="85">
        <f>IF(ISTEXT(D157),MAX($C$5:$C156)+1,"")</f>
        <v>137</v>
      </c>
      <c r="D157" s="86" t="s">
        <v>10</v>
      </c>
      <c r="E157" s="129" t="s">
        <v>630</v>
      </c>
      <c r="F157" s="228" t="s">
        <v>43</v>
      </c>
      <c r="G157" s="229"/>
      <c r="H157" s="247"/>
      <c r="I157" s="242">
        <f t="shared" si="22"/>
        <v>2</v>
      </c>
      <c r="J157" s="243">
        <f t="shared" si="23"/>
        <v>0</v>
      </c>
      <c r="K157" s="234">
        <f t="shared" si="29"/>
        <v>0</v>
      </c>
      <c r="L157" s="36"/>
    </row>
    <row r="158" spans="2:12" ht="34.950000000000003" customHeight="1" x14ac:dyDescent="0.3">
      <c r="B158" s="84" t="str">
        <f t="shared" si="25"/>
        <v>SYS</v>
      </c>
      <c r="C158" s="85">
        <f>IF(ISTEXT(D158),MAX($C$5:$C157)+1,"")</f>
        <v>138</v>
      </c>
      <c r="D158" s="86" t="s">
        <v>10</v>
      </c>
      <c r="E158" s="129" t="s">
        <v>631</v>
      </c>
      <c r="F158" s="228" t="s">
        <v>43</v>
      </c>
      <c r="G158" s="229"/>
      <c r="H158" s="247"/>
      <c r="I158" s="242">
        <f t="shared" si="22"/>
        <v>2</v>
      </c>
      <c r="J158" s="243">
        <f t="shared" si="23"/>
        <v>0</v>
      </c>
      <c r="K158" s="234">
        <f t="shared" si="29"/>
        <v>0</v>
      </c>
      <c r="L158" s="36"/>
    </row>
    <row r="159" spans="2:12" ht="34.950000000000003" customHeight="1" x14ac:dyDescent="0.3">
      <c r="B159" s="84" t="str">
        <f t="shared" si="25"/>
        <v>SYS</v>
      </c>
      <c r="C159" s="85">
        <f>IF(ISTEXT(D159),MAX($C$5:$C158)+1,"")</f>
        <v>139</v>
      </c>
      <c r="D159" s="86" t="s">
        <v>10</v>
      </c>
      <c r="E159" s="129" t="s">
        <v>632</v>
      </c>
      <c r="F159" s="228" t="s">
        <v>43</v>
      </c>
      <c r="G159" s="223"/>
      <c r="H159" s="248"/>
      <c r="I159" s="225">
        <f t="shared" si="22"/>
        <v>2</v>
      </c>
      <c r="J159" s="226">
        <f t="shared" si="23"/>
        <v>0</v>
      </c>
      <c r="K159" s="227">
        <f t="shared" si="29"/>
        <v>0</v>
      </c>
      <c r="L159" s="36"/>
    </row>
    <row r="160" spans="2:12" ht="34.950000000000003" customHeight="1" x14ac:dyDescent="0.3">
      <c r="B160" s="84" t="str">
        <f t="shared" si="25"/>
        <v>SYS</v>
      </c>
      <c r="C160" s="85">
        <f>IF(ISTEXT(D160),MAX($C$5:$C159)+1,"")</f>
        <v>140</v>
      </c>
      <c r="D160" s="86" t="s">
        <v>10</v>
      </c>
      <c r="E160" s="129" t="s">
        <v>633</v>
      </c>
      <c r="F160" s="228" t="s">
        <v>43</v>
      </c>
      <c r="G160" s="229"/>
      <c r="H160" s="247"/>
      <c r="I160" s="242">
        <f t="shared" si="22"/>
        <v>2</v>
      </c>
      <c r="J160" s="243">
        <f t="shared" si="23"/>
        <v>0</v>
      </c>
      <c r="K160" s="234">
        <f t="shared" ref="K160:K165" si="30">I160*J160</f>
        <v>0</v>
      </c>
      <c r="L160" s="36"/>
    </row>
    <row r="161" spans="2:12" ht="30" customHeight="1" x14ac:dyDescent="0.3">
      <c r="B161" s="105" t="str">
        <f>IF(C161="","",$B$4)</f>
        <v/>
      </c>
      <c r="C161" s="106" t="str">
        <f>IF(ISTEXT(D161),MAX($C$5:$C160)+1,"")</f>
        <v/>
      </c>
      <c r="D161" s="106"/>
      <c r="E161" s="130" t="s">
        <v>634</v>
      </c>
      <c r="F161" s="108"/>
      <c r="G161" s="108"/>
      <c r="H161" s="108"/>
      <c r="I161" s="108"/>
      <c r="J161" s="108"/>
      <c r="K161" s="108"/>
      <c r="L161" s="108"/>
    </row>
    <row r="162" spans="2:12" ht="34.950000000000003" customHeight="1" x14ac:dyDescent="0.3">
      <c r="B162" s="84" t="str">
        <f t="shared" si="25"/>
        <v>SYS</v>
      </c>
      <c r="C162" s="85">
        <f>IF(ISTEXT(D162),MAX($C$5:$C160)+1,"")</f>
        <v>141</v>
      </c>
      <c r="D162" s="86" t="s">
        <v>9</v>
      </c>
      <c r="E162" s="128" t="s">
        <v>635</v>
      </c>
      <c r="F162" s="228" t="s">
        <v>43</v>
      </c>
      <c r="G162" s="229"/>
      <c r="H162" s="247"/>
      <c r="I162" s="242">
        <f t="shared" si="22"/>
        <v>3</v>
      </c>
      <c r="J162" s="243">
        <f t="shared" si="23"/>
        <v>0</v>
      </c>
      <c r="K162" s="234">
        <f t="shared" si="30"/>
        <v>0</v>
      </c>
      <c r="L162" s="36"/>
    </row>
    <row r="163" spans="2:12" ht="34.950000000000003" customHeight="1" x14ac:dyDescent="0.3">
      <c r="B163" s="84" t="str">
        <f t="shared" si="25"/>
        <v>SYS</v>
      </c>
      <c r="C163" s="85">
        <f>IF(ISTEXT(D163),MAX($C$5:$C162)+1,"")</f>
        <v>142</v>
      </c>
      <c r="D163" s="86" t="s">
        <v>9</v>
      </c>
      <c r="E163" s="129" t="s">
        <v>595</v>
      </c>
      <c r="F163" s="228" t="s">
        <v>43</v>
      </c>
      <c r="G163" s="229"/>
      <c r="H163" s="247"/>
      <c r="I163" s="242">
        <f t="shared" si="22"/>
        <v>3</v>
      </c>
      <c r="J163" s="243">
        <f t="shared" si="23"/>
        <v>0</v>
      </c>
      <c r="K163" s="234">
        <f t="shared" si="30"/>
        <v>0</v>
      </c>
      <c r="L163" s="36"/>
    </row>
    <row r="164" spans="2:12" ht="34.950000000000003" customHeight="1" x14ac:dyDescent="0.3">
      <c r="B164" s="84" t="str">
        <f t="shared" si="25"/>
        <v>SYS</v>
      </c>
      <c r="C164" s="85">
        <f>IF(ISTEXT(D164),MAX($C$5:$C163)+1,"")</f>
        <v>143</v>
      </c>
      <c r="D164" s="86" t="s">
        <v>9</v>
      </c>
      <c r="E164" s="129" t="s">
        <v>636</v>
      </c>
      <c r="F164" s="228" t="s">
        <v>43</v>
      </c>
      <c r="G164" s="229"/>
      <c r="H164" s="247"/>
      <c r="I164" s="242">
        <f t="shared" si="22"/>
        <v>3</v>
      </c>
      <c r="J164" s="243">
        <f t="shared" si="23"/>
        <v>0</v>
      </c>
      <c r="K164" s="234">
        <f t="shared" si="30"/>
        <v>0</v>
      </c>
      <c r="L164" s="36"/>
    </row>
    <row r="165" spans="2:12" ht="34.950000000000003" customHeight="1" x14ac:dyDescent="0.3">
      <c r="B165" s="84" t="str">
        <f t="shared" si="25"/>
        <v>SYS</v>
      </c>
      <c r="C165" s="85">
        <f>IF(ISTEXT(D165),MAX($C$5:$C164)+1,"")</f>
        <v>144</v>
      </c>
      <c r="D165" s="86" t="s">
        <v>10</v>
      </c>
      <c r="E165" s="129" t="s">
        <v>637</v>
      </c>
      <c r="F165" s="228" t="s">
        <v>43</v>
      </c>
      <c r="G165" s="229"/>
      <c r="H165" s="247"/>
      <c r="I165" s="242">
        <f t="shared" si="22"/>
        <v>2</v>
      </c>
      <c r="J165" s="243">
        <f t="shared" si="23"/>
        <v>0</v>
      </c>
      <c r="K165" s="234">
        <f t="shared" si="30"/>
        <v>0</v>
      </c>
      <c r="L165" s="36"/>
    </row>
    <row r="166" spans="2:12" ht="34.950000000000003" customHeight="1" x14ac:dyDescent="0.3">
      <c r="B166" s="84" t="str">
        <f t="shared" si="25"/>
        <v>SYS</v>
      </c>
      <c r="C166" s="85">
        <f>IF(ISTEXT(D166),MAX($C$5:$C165)+1,"")</f>
        <v>145</v>
      </c>
      <c r="D166" s="86" t="s">
        <v>9</v>
      </c>
      <c r="E166" s="129" t="s">
        <v>638</v>
      </c>
      <c r="F166" s="228" t="s">
        <v>43</v>
      </c>
      <c r="G166" s="223"/>
      <c r="H166" s="248"/>
      <c r="I166" s="225">
        <f t="shared" si="22"/>
        <v>3</v>
      </c>
      <c r="J166" s="226">
        <f t="shared" si="23"/>
        <v>0</v>
      </c>
      <c r="K166" s="227">
        <f>I166*J166</f>
        <v>0</v>
      </c>
      <c r="L166" s="36"/>
    </row>
    <row r="167" spans="2:12" ht="34.950000000000003" customHeight="1" x14ac:dyDescent="0.3">
      <c r="B167" s="84" t="str">
        <f t="shared" si="25"/>
        <v>SYS</v>
      </c>
      <c r="C167" s="85">
        <f>IF(ISTEXT(D167),MAX($C$5:$C166)+1,"")</f>
        <v>146</v>
      </c>
      <c r="D167" s="86" t="s">
        <v>9</v>
      </c>
      <c r="E167" s="131" t="s">
        <v>639</v>
      </c>
      <c r="F167" s="228" t="s">
        <v>43</v>
      </c>
      <c r="G167" s="229"/>
      <c r="H167" s="247"/>
      <c r="I167" s="242">
        <f t="shared" si="22"/>
        <v>3</v>
      </c>
      <c r="J167" s="243">
        <f t="shared" si="23"/>
        <v>0</v>
      </c>
      <c r="K167" s="234">
        <f t="shared" ref="K167:K172" si="31">I167*J167</f>
        <v>0</v>
      </c>
      <c r="L167" s="36"/>
    </row>
    <row r="168" spans="2:12" ht="30" customHeight="1" x14ac:dyDescent="0.3">
      <c r="B168" s="105" t="str">
        <f t="shared" si="25"/>
        <v/>
      </c>
      <c r="C168" s="106" t="str">
        <f>IF(ISTEXT(D168),MAX($C$5:$C167)+1,"")</f>
        <v/>
      </c>
      <c r="D168" s="106"/>
      <c r="E168" s="130" t="s">
        <v>640</v>
      </c>
      <c r="F168" s="108"/>
      <c r="G168" s="108"/>
      <c r="H168" s="108"/>
      <c r="I168" s="108"/>
      <c r="J168" s="108"/>
      <c r="K168" s="108"/>
      <c r="L168" s="108"/>
    </row>
    <row r="169" spans="2:12" ht="34.950000000000003" customHeight="1" x14ac:dyDescent="0.3">
      <c r="B169" s="84" t="str">
        <f t="shared" si="25"/>
        <v>SYS</v>
      </c>
      <c r="C169" s="85">
        <f>IF(ISTEXT(D169),MAX($C$5:$C167)+1,"")</f>
        <v>147</v>
      </c>
      <c r="D169" s="86" t="s">
        <v>9</v>
      </c>
      <c r="E169" s="128" t="s">
        <v>635</v>
      </c>
      <c r="F169" s="228" t="s">
        <v>43</v>
      </c>
      <c r="G169" s="229"/>
      <c r="H169" s="247"/>
      <c r="I169" s="242">
        <f t="shared" si="22"/>
        <v>3</v>
      </c>
      <c r="J169" s="243">
        <f t="shared" si="23"/>
        <v>0</v>
      </c>
      <c r="K169" s="234">
        <f t="shared" si="31"/>
        <v>0</v>
      </c>
      <c r="L169" s="36"/>
    </row>
    <row r="170" spans="2:12" ht="34.950000000000003" customHeight="1" x14ac:dyDescent="0.3">
      <c r="B170" s="84" t="str">
        <f t="shared" si="25"/>
        <v>SYS</v>
      </c>
      <c r="C170" s="85">
        <f>IF(ISTEXT(D170),MAX($C$5:$C169)+1,"")</f>
        <v>148</v>
      </c>
      <c r="D170" s="86" t="s">
        <v>9</v>
      </c>
      <c r="E170" s="129" t="s">
        <v>595</v>
      </c>
      <c r="F170" s="228" t="s">
        <v>43</v>
      </c>
      <c r="G170" s="229"/>
      <c r="H170" s="247"/>
      <c r="I170" s="242">
        <f t="shared" si="22"/>
        <v>3</v>
      </c>
      <c r="J170" s="243">
        <f t="shared" si="23"/>
        <v>0</v>
      </c>
      <c r="K170" s="234">
        <f t="shared" si="31"/>
        <v>0</v>
      </c>
      <c r="L170" s="36"/>
    </row>
    <row r="171" spans="2:12" ht="34.950000000000003" customHeight="1" x14ac:dyDescent="0.3">
      <c r="B171" s="84" t="str">
        <f t="shared" si="25"/>
        <v>SYS</v>
      </c>
      <c r="C171" s="85">
        <f>IF(ISTEXT(D171),MAX($C$5:$C170)+1,"")</f>
        <v>149</v>
      </c>
      <c r="D171" s="86" t="s">
        <v>9</v>
      </c>
      <c r="E171" s="129" t="s">
        <v>636</v>
      </c>
      <c r="F171" s="228" t="s">
        <v>43</v>
      </c>
      <c r="G171" s="229"/>
      <c r="H171" s="247"/>
      <c r="I171" s="242">
        <f t="shared" si="22"/>
        <v>3</v>
      </c>
      <c r="J171" s="243">
        <f t="shared" si="23"/>
        <v>0</v>
      </c>
      <c r="K171" s="234">
        <f t="shared" si="31"/>
        <v>0</v>
      </c>
      <c r="L171" s="36"/>
    </row>
    <row r="172" spans="2:12" ht="34.950000000000003" customHeight="1" x14ac:dyDescent="0.3">
      <c r="B172" s="84" t="str">
        <f t="shared" si="25"/>
        <v>SYS</v>
      </c>
      <c r="C172" s="85">
        <f>IF(ISTEXT(D172),MAX($C$5:$C171)+1,"")</f>
        <v>150</v>
      </c>
      <c r="D172" s="86" t="s">
        <v>9</v>
      </c>
      <c r="E172" s="129" t="s">
        <v>637</v>
      </c>
      <c r="F172" s="228" t="s">
        <v>43</v>
      </c>
      <c r="G172" s="229"/>
      <c r="H172" s="247"/>
      <c r="I172" s="242">
        <f t="shared" si="22"/>
        <v>3</v>
      </c>
      <c r="J172" s="243">
        <f t="shared" si="23"/>
        <v>0</v>
      </c>
      <c r="K172" s="234">
        <f t="shared" si="31"/>
        <v>0</v>
      </c>
      <c r="L172" s="36"/>
    </row>
    <row r="173" spans="2:12" ht="34.950000000000003" customHeight="1" x14ac:dyDescent="0.3">
      <c r="B173" s="84" t="str">
        <f t="shared" si="25"/>
        <v>SYS</v>
      </c>
      <c r="C173" s="85">
        <f>IF(ISTEXT(D173),MAX($C$5:$C172)+1,"")</f>
        <v>151</v>
      </c>
      <c r="D173" s="86" t="s">
        <v>9</v>
      </c>
      <c r="E173" s="129" t="s">
        <v>638</v>
      </c>
      <c r="F173" s="228" t="s">
        <v>43</v>
      </c>
      <c r="G173" s="223"/>
      <c r="H173" s="248"/>
      <c r="I173" s="225">
        <f t="shared" si="22"/>
        <v>3</v>
      </c>
      <c r="J173" s="226">
        <f t="shared" si="23"/>
        <v>0</v>
      </c>
      <c r="K173" s="227">
        <f>I173*J173</f>
        <v>0</v>
      </c>
      <c r="L173" s="36"/>
    </row>
    <row r="174" spans="2:12" s="104" customFormat="1" ht="15.6" x14ac:dyDescent="0.3">
      <c r="B174" s="123" t="s">
        <v>641</v>
      </c>
      <c r="C174" s="123"/>
      <c r="D174" s="123"/>
      <c r="E174" s="123"/>
      <c r="F174" s="103"/>
      <c r="G174" s="103"/>
      <c r="H174" s="103"/>
      <c r="I174" s="103"/>
      <c r="J174" s="103"/>
      <c r="K174" s="103"/>
      <c r="L174" s="103"/>
    </row>
    <row r="175" spans="2:12" ht="30" customHeight="1" x14ac:dyDescent="0.3">
      <c r="B175" s="105" t="str">
        <f>IF(C175="","",$B$4)</f>
        <v/>
      </c>
      <c r="C175" s="106" t="str">
        <f>IF(ISTEXT(D175),MAX($C$5:$C174)+1,"")</f>
        <v/>
      </c>
      <c r="D175" s="106"/>
      <c r="E175" s="107" t="s">
        <v>642</v>
      </c>
      <c r="F175" s="108"/>
      <c r="G175" s="108"/>
      <c r="H175" s="108"/>
      <c r="I175" s="108"/>
      <c r="J175" s="108"/>
      <c r="K175" s="108"/>
      <c r="L175" s="108"/>
    </row>
    <row r="176" spans="2:12" ht="34.950000000000003" customHeight="1" x14ac:dyDescent="0.3">
      <c r="B176" s="84" t="str">
        <f t="shared" si="25"/>
        <v>SYS</v>
      </c>
      <c r="C176" s="85">
        <f>IF(ISTEXT(D176),MAX($C$5:$C173)+1,"")</f>
        <v>152</v>
      </c>
      <c r="D176" s="86" t="s">
        <v>9</v>
      </c>
      <c r="E176" s="122" t="s">
        <v>643</v>
      </c>
      <c r="F176" s="228" t="s">
        <v>43</v>
      </c>
      <c r="G176" s="229"/>
      <c r="H176" s="247"/>
      <c r="I176" s="242">
        <f t="shared" si="22"/>
        <v>3</v>
      </c>
      <c r="J176" s="243">
        <f t="shared" si="23"/>
        <v>0</v>
      </c>
      <c r="K176" s="234">
        <f t="shared" ref="K176:K182" si="32">I176*J176</f>
        <v>0</v>
      </c>
      <c r="L176" s="36"/>
    </row>
    <row r="177" spans="2:12" ht="34.950000000000003" customHeight="1" x14ac:dyDescent="0.3">
      <c r="B177" s="84" t="str">
        <f t="shared" si="25"/>
        <v>SYS</v>
      </c>
      <c r="C177" s="85">
        <f>IF(ISTEXT(D177),MAX($C$5:$C176)+1,"")</f>
        <v>153</v>
      </c>
      <c r="D177" s="86" t="s">
        <v>9</v>
      </c>
      <c r="E177" s="109" t="s">
        <v>644</v>
      </c>
      <c r="F177" s="228" t="s">
        <v>43</v>
      </c>
      <c r="G177" s="229"/>
      <c r="H177" s="247"/>
      <c r="I177" s="242">
        <f t="shared" si="22"/>
        <v>3</v>
      </c>
      <c r="J177" s="243">
        <f t="shared" si="23"/>
        <v>0</v>
      </c>
      <c r="K177" s="234">
        <f t="shared" si="32"/>
        <v>0</v>
      </c>
      <c r="L177" s="36"/>
    </row>
    <row r="178" spans="2:12" ht="34.950000000000003" customHeight="1" x14ac:dyDescent="0.3">
      <c r="B178" s="84" t="str">
        <f t="shared" si="25"/>
        <v>SYS</v>
      </c>
      <c r="C178" s="85">
        <f>IF(ISTEXT(D178),MAX($C$5:$C177)+1,"")</f>
        <v>154</v>
      </c>
      <c r="D178" s="86" t="s">
        <v>10</v>
      </c>
      <c r="E178" s="109" t="s">
        <v>645</v>
      </c>
      <c r="F178" s="228" t="s">
        <v>43</v>
      </c>
      <c r="G178" s="229"/>
      <c r="H178" s="247"/>
      <c r="I178" s="242">
        <f t="shared" si="22"/>
        <v>2</v>
      </c>
      <c r="J178" s="243">
        <f t="shared" si="23"/>
        <v>0</v>
      </c>
      <c r="K178" s="234">
        <f t="shared" si="32"/>
        <v>0</v>
      </c>
      <c r="L178" s="67"/>
    </row>
    <row r="179" spans="2:12" ht="34.950000000000003" customHeight="1" x14ac:dyDescent="0.3">
      <c r="B179" s="84" t="str">
        <f t="shared" si="25"/>
        <v>SYS</v>
      </c>
      <c r="C179" s="85">
        <f>IF(ISTEXT(D179),MAX($C$5:$C178)+1,"")</f>
        <v>155</v>
      </c>
      <c r="D179" s="86" t="s">
        <v>9</v>
      </c>
      <c r="E179" s="109" t="s">
        <v>646</v>
      </c>
      <c r="F179" s="228" t="s">
        <v>43</v>
      </c>
      <c r="G179" s="229"/>
      <c r="H179" s="247"/>
      <c r="I179" s="242">
        <f t="shared" si="22"/>
        <v>3</v>
      </c>
      <c r="J179" s="243">
        <f t="shared" si="23"/>
        <v>0</v>
      </c>
      <c r="K179" s="234">
        <f t="shared" si="32"/>
        <v>0</v>
      </c>
      <c r="L179" s="36"/>
    </row>
    <row r="180" spans="2:12" ht="34.950000000000003" customHeight="1" x14ac:dyDescent="0.3">
      <c r="B180" s="84" t="str">
        <f t="shared" si="25"/>
        <v>SYS</v>
      </c>
      <c r="C180" s="85">
        <f>IF(ISTEXT(D180),MAX($C$5:$C179)+1,"")</f>
        <v>156</v>
      </c>
      <c r="D180" s="86" t="s">
        <v>9</v>
      </c>
      <c r="E180" s="109" t="s">
        <v>647</v>
      </c>
      <c r="F180" s="228" t="s">
        <v>43</v>
      </c>
      <c r="G180" s="229"/>
      <c r="H180" s="247"/>
      <c r="I180" s="242">
        <f t="shared" si="22"/>
        <v>3</v>
      </c>
      <c r="J180" s="243">
        <f t="shared" si="23"/>
        <v>0</v>
      </c>
      <c r="K180" s="234">
        <f t="shared" si="32"/>
        <v>0</v>
      </c>
      <c r="L180" s="36"/>
    </row>
    <row r="181" spans="2:12" ht="34.950000000000003" customHeight="1" x14ac:dyDescent="0.3">
      <c r="B181" s="84" t="str">
        <f t="shared" si="25"/>
        <v>SYS</v>
      </c>
      <c r="C181" s="85">
        <f>IF(ISTEXT(D181),MAX($C$5:$C180)+1,"")</f>
        <v>157</v>
      </c>
      <c r="D181" s="86" t="s">
        <v>9</v>
      </c>
      <c r="E181" s="109" t="s">
        <v>648</v>
      </c>
      <c r="F181" s="228" t="s">
        <v>43</v>
      </c>
      <c r="G181" s="229"/>
      <c r="H181" s="247"/>
      <c r="I181" s="242">
        <f t="shared" si="22"/>
        <v>3</v>
      </c>
      <c r="J181" s="243">
        <f t="shared" si="23"/>
        <v>0</v>
      </c>
      <c r="K181" s="234">
        <f t="shared" si="32"/>
        <v>0</v>
      </c>
      <c r="L181" s="36"/>
    </row>
    <row r="182" spans="2:12" ht="34.950000000000003" customHeight="1" x14ac:dyDescent="0.3">
      <c r="B182" s="84" t="str">
        <f t="shared" si="25"/>
        <v>SYS</v>
      </c>
      <c r="C182" s="85">
        <f>IF(ISTEXT(D182),MAX($C$5:$C181)+1,"")</f>
        <v>158</v>
      </c>
      <c r="D182" s="86" t="s">
        <v>9</v>
      </c>
      <c r="E182" s="109" t="s">
        <v>649</v>
      </c>
      <c r="F182" s="228" t="s">
        <v>43</v>
      </c>
      <c r="G182" s="229"/>
      <c r="H182" s="247"/>
      <c r="I182" s="242">
        <f t="shared" si="22"/>
        <v>3</v>
      </c>
      <c r="J182" s="243">
        <f t="shared" si="23"/>
        <v>0</v>
      </c>
      <c r="K182" s="234">
        <f t="shared" si="32"/>
        <v>0</v>
      </c>
      <c r="L182" s="36"/>
    </row>
    <row r="183" spans="2:12" ht="34.950000000000003" customHeight="1" x14ac:dyDescent="0.3">
      <c r="B183" s="84" t="str">
        <f t="shared" si="25"/>
        <v>SYS</v>
      </c>
      <c r="C183" s="85">
        <f>IF(ISTEXT(D183),MAX($C$5:$C182)+1,"")</f>
        <v>159</v>
      </c>
      <c r="D183" s="86" t="s">
        <v>9</v>
      </c>
      <c r="E183" s="109" t="s">
        <v>650</v>
      </c>
      <c r="F183" s="228" t="s">
        <v>43</v>
      </c>
      <c r="G183" s="223"/>
      <c r="H183" s="248"/>
      <c r="I183" s="225">
        <f t="shared" si="22"/>
        <v>3</v>
      </c>
      <c r="J183" s="226">
        <f t="shared" si="23"/>
        <v>0</v>
      </c>
      <c r="K183" s="227">
        <f>I183*J183</f>
        <v>0</v>
      </c>
      <c r="L183" s="36"/>
    </row>
    <row r="184" spans="2:12" ht="34.950000000000003" customHeight="1" x14ac:dyDescent="0.3">
      <c r="B184" s="84" t="str">
        <f t="shared" si="25"/>
        <v>SYS</v>
      </c>
      <c r="C184" s="85">
        <f>IF(ISTEXT(D184),MAX($C$5:$C183)+1,"")</f>
        <v>160</v>
      </c>
      <c r="D184" s="86" t="s">
        <v>9</v>
      </c>
      <c r="E184" s="109" t="s">
        <v>651</v>
      </c>
      <c r="F184" s="228" t="s">
        <v>43</v>
      </c>
      <c r="G184" s="229"/>
      <c r="H184" s="247"/>
      <c r="I184" s="242">
        <f t="shared" si="22"/>
        <v>3</v>
      </c>
      <c r="J184" s="243">
        <f t="shared" si="23"/>
        <v>0</v>
      </c>
      <c r="K184" s="234">
        <f t="shared" ref="K184:K190" si="33">I184*J184</f>
        <v>0</v>
      </c>
      <c r="L184" s="36"/>
    </row>
    <row r="185" spans="2:12" ht="34.950000000000003" customHeight="1" x14ac:dyDescent="0.3">
      <c r="B185" s="84" t="str">
        <f t="shared" si="25"/>
        <v>SYS</v>
      </c>
      <c r="C185" s="85">
        <f>IF(ISTEXT(D185),MAX($C$5:$C184)+1,"")</f>
        <v>161</v>
      </c>
      <c r="D185" s="86" t="s">
        <v>9</v>
      </c>
      <c r="E185" s="109" t="s">
        <v>652</v>
      </c>
      <c r="F185" s="228" t="s">
        <v>43</v>
      </c>
      <c r="G185" s="229"/>
      <c r="H185" s="247"/>
      <c r="I185" s="242">
        <f t="shared" si="22"/>
        <v>3</v>
      </c>
      <c r="J185" s="243">
        <f t="shared" si="23"/>
        <v>0</v>
      </c>
      <c r="K185" s="234">
        <f t="shared" si="33"/>
        <v>0</v>
      </c>
      <c r="L185" s="36"/>
    </row>
    <row r="186" spans="2:12" ht="34.950000000000003" customHeight="1" x14ac:dyDescent="0.3">
      <c r="B186" s="84" t="str">
        <f t="shared" si="25"/>
        <v>SYS</v>
      </c>
      <c r="C186" s="85">
        <f>IF(ISTEXT(D186),MAX($C$5:$C185)+1,"")</f>
        <v>162</v>
      </c>
      <c r="D186" s="86" t="s">
        <v>9</v>
      </c>
      <c r="E186" s="109" t="s">
        <v>653</v>
      </c>
      <c r="F186" s="228" t="s">
        <v>43</v>
      </c>
      <c r="G186" s="229"/>
      <c r="H186" s="247"/>
      <c r="I186" s="242">
        <f t="shared" si="22"/>
        <v>3</v>
      </c>
      <c r="J186" s="243">
        <f t="shared" si="23"/>
        <v>0</v>
      </c>
      <c r="K186" s="234">
        <f t="shared" si="33"/>
        <v>0</v>
      </c>
      <c r="L186" s="36"/>
    </row>
    <row r="187" spans="2:12" ht="34.950000000000003" customHeight="1" x14ac:dyDescent="0.3">
      <c r="B187" s="84" t="str">
        <f t="shared" si="25"/>
        <v>SYS</v>
      </c>
      <c r="C187" s="85">
        <f>IF(ISTEXT(D187),MAX($C$5:$C186)+1,"")</f>
        <v>163</v>
      </c>
      <c r="D187" s="86" t="s">
        <v>9</v>
      </c>
      <c r="E187" s="109" t="s">
        <v>654</v>
      </c>
      <c r="F187" s="228" t="s">
        <v>43</v>
      </c>
      <c r="G187" s="229"/>
      <c r="H187" s="247"/>
      <c r="I187" s="242">
        <f t="shared" si="22"/>
        <v>3</v>
      </c>
      <c r="J187" s="243">
        <f t="shared" si="23"/>
        <v>0</v>
      </c>
      <c r="K187" s="234">
        <f t="shared" si="33"/>
        <v>0</v>
      </c>
      <c r="L187" s="36"/>
    </row>
    <row r="188" spans="2:12" ht="34.950000000000003" customHeight="1" x14ac:dyDescent="0.3">
      <c r="B188" s="84" t="str">
        <f t="shared" si="25"/>
        <v>SYS</v>
      </c>
      <c r="C188" s="85">
        <f>IF(ISTEXT(D188),MAX($C$5:$C187)+1,"")</f>
        <v>164</v>
      </c>
      <c r="D188" s="86" t="s">
        <v>9</v>
      </c>
      <c r="E188" s="109" t="s">
        <v>655</v>
      </c>
      <c r="F188" s="228" t="s">
        <v>43</v>
      </c>
      <c r="G188" s="229"/>
      <c r="H188" s="247"/>
      <c r="I188" s="242">
        <f t="shared" si="22"/>
        <v>3</v>
      </c>
      <c r="J188" s="243">
        <f t="shared" si="23"/>
        <v>0</v>
      </c>
      <c r="K188" s="234">
        <f t="shared" si="33"/>
        <v>0</v>
      </c>
      <c r="L188" s="36"/>
    </row>
    <row r="189" spans="2:12" ht="34.950000000000003" customHeight="1" x14ac:dyDescent="0.3">
      <c r="B189" s="84" t="str">
        <f t="shared" si="25"/>
        <v>SYS</v>
      </c>
      <c r="C189" s="85">
        <f>IF(ISTEXT(D189),MAX($C$5:$C188)+1,"")</f>
        <v>165</v>
      </c>
      <c r="D189" s="86" t="s">
        <v>9</v>
      </c>
      <c r="E189" s="109" t="s">
        <v>656</v>
      </c>
      <c r="F189" s="228" t="s">
        <v>43</v>
      </c>
      <c r="G189" s="229"/>
      <c r="H189" s="247"/>
      <c r="I189" s="242">
        <f t="shared" si="22"/>
        <v>3</v>
      </c>
      <c r="J189" s="243">
        <f t="shared" si="23"/>
        <v>0</v>
      </c>
      <c r="K189" s="234">
        <f t="shared" si="33"/>
        <v>0</v>
      </c>
      <c r="L189" s="36"/>
    </row>
    <row r="190" spans="2:12" ht="55.2" x14ac:dyDescent="0.3">
      <c r="B190" s="84" t="str">
        <f t="shared" si="25"/>
        <v>SYS</v>
      </c>
      <c r="C190" s="85">
        <f>IF(ISTEXT(D190),MAX($C$5:$C189)+1,"")</f>
        <v>166</v>
      </c>
      <c r="D190" s="86" t="s">
        <v>9</v>
      </c>
      <c r="E190" s="109" t="s">
        <v>657</v>
      </c>
      <c r="F190" s="228" t="s">
        <v>43</v>
      </c>
      <c r="G190" s="229"/>
      <c r="H190" s="247"/>
      <c r="I190" s="242">
        <f t="shared" ref="I190:I231" si="34">VLOOKUP($D190,SpecData,2,FALSE)</f>
        <v>3</v>
      </c>
      <c r="J190" s="243">
        <f t="shared" ref="J190:J231" si="35">VLOOKUP($F190,AvailabilityData,2,FALSE)</f>
        <v>0</v>
      </c>
      <c r="K190" s="234">
        <f t="shared" si="33"/>
        <v>0</v>
      </c>
      <c r="L190" s="36"/>
    </row>
    <row r="191" spans="2:12" ht="34.950000000000003" customHeight="1" x14ac:dyDescent="0.3">
      <c r="B191" s="84" t="str">
        <f t="shared" si="25"/>
        <v>SYS</v>
      </c>
      <c r="C191" s="85">
        <f>IF(ISTEXT(D191),MAX($C$5:$C190)+1,"")</f>
        <v>167</v>
      </c>
      <c r="D191" s="86" t="s">
        <v>9</v>
      </c>
      <c r="E191" s="109" t="s">
        <v>658</v>
      </c>
      <c r="F191" s="228" t="s">
        <v>43</v>
      </c>
      <c r="G191" s="223"/>
      <c r="H191" s="248"/>
      <c r="I191" s="225">
        <f t="shared" si="34"/>
        <v>3</v>
      </c>
      <c r="J191" s="226">
        <f t="shared" si="35"/>
        <v>0</v>
      </c>
      <c r="K191" s="227">
        <f>I191*J191</f>
        <v>0</v>
      </c>
      <c r="L191" s="36"/>
    </row>
    <row r="192" spans="2:12" ht="34.950000000000003" customHeight="1" x14ac:dyDescent="0.3">
      <c r="B192" s="84" t="str">
        <f t="shared" si="25"/>
        <v>SYS</v>
      </c>
      <c r="C192" s="85">
        <f>IF(ISTEXT(D192),MAX($C$5:$C191)+1,"")</f>
        <v>168</v>
      </c>
      <c r="D192" s="86" t="s">
        <v>9</v>
      </c>
      <c r="E192" s="109" t="s">
        <v>659</v>
      </c>
      <c r="F192" s="228" t="s">
        <v>43</v>
      </c>
      <c r="G192" s="229"/>
      <c r="H192" s="247"/>
      <c r="I192" s="242">
        <f t="shared" si="34"/>
        <v>3</v>
      </c>
      <c r="J192" s="243">
        <f t="shared" si="35"/>
        <v>0</v>
      </c>
      <c r="K192" s="234">
        <f t="shared" ref="K192:K200" si="36">I192*J192</f>
        <v>0</v>
      </c>
      <c r="L192" s="36"/>
    </row>
    <row r="193" spans="2:12" ht="34.950000000000003" customHeight="1" x14ac:dyDescent="0.3">
      <c r="B193" s="84" t="str">
        <f t="shared" si="25"/>
        <v>SYS</v>
      </c>
      <c r="C193" s="85">
        <f>IF(ISTEXT(D193),MAX($C$5:$C192)+1,"")</f>
        <v>169</v>
      </c>
      <c r="D193" s="86" t="s">
        <v>9</v>
      </c>
      <c r="E193" s="109" t="s">
        <v>660</v>
      </c>
      <c r="F193" s="228" t="s">
        <v>43</v>
      </c>
      <c r="G193" s="229"/>
      <c r="H193" s="247"/>
      <c r="I193" s="242">
        <f t="shared" si="34"/>
        <v>3</v>
      </c>
      <c r="J193" s="243">
        <f t="shared" si="35"/>
        <v>0</v>
      </c>
      <c r="K193" s="234">
        <f t="shared" si="36"/>
        <v>0</v>
      </c>
      <c r="L193" s="36"/>
    </row>
    <row r="194" spans="2:12" s="104" customFormat="1" ht="15.6" x14ac:dyDescent="0.3">
      <c r="B194" s="123" t="s">
        <v>661</v>
      </c>
      <c r="C194" s="123"/>
      <c r="D194" s="123"/>
      <c r="E194" s="132"/>
      <c r="F194" s="103"/>
      <c r="G194" s="103"/>
      <c r="H194" s="103"/>
      <c r="I194" s="103"/>
      <c r="J194" s="103"/>
      <c r="K194" s="103"/>
      <c r="L194" s="103"/>
    </row>
    <row r="195" spans="2:12" ht="55.2" x14ac:dyDescent="0.3">
      <c r="B195" s="84" t="str">
        <f t="shared" si="25"/>
        <v>SYS</v>
      </c>
      <c r="C195" s="85">
        <f>IF(ISTEXT(D195),MAX($C$5:$C193)+1,"")</f>
        <v>170</v>
      </c>
      <c r="D195" s="86" t="s">
        <v>41</v>
      </c>
      <c r="E195" s="91" t="s">
        <v>662</v>
      </c>
      <c r="F195" s="228" t="s">
        <v>43</v>
      </c>
      <c r="G195" s="229"/>
      <c r="H195" s="247"/>
      <c r="I195" s="242">
        <f t="shared" si="34"/>
        <v>0</v>
      </c>
      <c r="J195" s="243">
        <f t="shared" si="35"/>
        <v>0</v>
      </c>
      <c r="K195" s="234">
        <f t="shared" si="36"/>
        <v>0</v>
      </c>
      <c r="L195" s="67"/>
    </row>
    <row r="196" spans="2:12" ht="45" customHeight="1" x14ac:dyDescent="0.3">
      <c r="B196" s="84" t="str">
        <f t="shared" si="25"/>
        <v>SYS</v>
      </c>
      <c r="C196" s="85">
        <f>IF(ISTEXT(D196),MAX($C$5:$C195)+1,"")</f>
        <v>171</v>
      </c>
      <c r="D196" s="133" t="s">
        <v>9</v>
      </c>
      <c r="E196" s="93" t="s">
        <v>2168</v>
      </c>
      <c r="F196" s="235" t="s">
        <v>43</v>
      </c>
      <c r="G196" s="240"/>
      <c r="H196" s="241"/>
      <c r="I196" s="242">
        <f t="shared" si="34"/>
        <v>3</v>
      </c>
      <c r="J196" s="243">
        <f t="shared" si="35"/>
        <v>0</v>
      </c>
      <c r="K196" s="234">
        <f t="shared" si="36"/>
        <v>0</v>
      </c>
      <c r="L196" s="239"/>
    </row>
    <row r="197" spans="2:12" ht="45" customHeight="1" x14ac:dyDescent="0.3">
      <c r="B197" s="84" t="str">
        <f t="shared" ref="B197:B199" si="37">IF(C197="","",$B$4)</f>
        <v>SYS</v>
      </c>
      <c r="C197" s="85">
        <f>IF(ISTEXT(D197),MAX($C$5:$C196)+1,"")</f>
        <v>172</v>
      </c>
      <c r="D197" s="95" t="s">
        <v>9</v>
      </c>
      <c r="E197" s="134" t="s">
        <v>2167</v>
      </c>
      <c r="F197" s="235" t="s">
        <v>43</v>
      </c>
      <c r="G197" s="240"/>
      <c r="H197" s="241"/>
      <c r="I197" s="242">
        <f t="shared" si="34"/>
        <v>3</v>
      </c>
      <c r="J197" s="243">
        <f t="shared" si="35"/>
        <v>0</v>
      </c>
      <c r="K197" s="234">
        <f t="shared" si="36"/>
        <v>0</v>
      </c>
      <c r="L197" s="239"/>
    </row>
    <row r="198" spans="2:12" ht="45" customHeight="1" x14ac:dyDescent="0.3">
      <c r="B198" s="84" t="str">
        <f t="shared" si="37"/>
        <v>SYS</v>
      </c>
      <c r="C198" s="85">
        <f>IF(ISTEXT(D198),MAX($C$5:$C197)+1,"")</f>
        <v>173</v>
      </c>
      <c r="D198" s="86" t="s">
        <v>9</v>
      </c>
      <c r="E198" s="93" t="s">
        <v>2169</v>
      </c>
      <c r="F198" s="228" t="s">
        <v>43</v>
      </c>
      <c r="G198" s="229"/>
      <c r="H198" s="247"/>
      <c r="I198" s="242">
        <f>VLOOKUP($D198,SpecData,2,FALSE)</f>
        <v>3</v>
      </c>
      <c r="J198" s="243">
        <f>VLOOKUP($F198,AvailabilityData,2,FALSE)</f>
        <v>0</v>
      </c>
      <c r="K198" s="234">
        <f>I198*J198</f>
        <v>0</v>
      </c>
      <c r="L198" s="36"/>
    </row>
    <row r="199" spans="2:12" ht="34.950000000000003" customHeight="1" x14ac:dyDescent="0.3">
      <c r="B199" s="84" t="str">
        <f t="shared" si="37"/>
        <v>SYS</v>
      </c>
      <c r="C199" s="85">
        <f>IF(ISTEXT(D199),MAX($C$5:$C198)+1,"")</f>
        <v>174</v>
      </c>
      <c r="D199" s="86" t="s">
        <v>9</v>
      </c>
      <c r="E199" s="91" t="s">
        <v>663</v>
      </c>
      <c r="F199" s="228" t="s">
        <v>43</v>
      </c>
      <c r="G199" s="229"/>
      <c r="H199" s="247"/>
      <c r="I199" s="242">
        <f t="shared" si="34"/>
        <v>3</v>
      </c>
      <c r="J199" s="243">
        <f t="shared" si="35"/>
        <v>0</v>
      </c>
      <c r="K199" s="234">
        <f t="shared" si="36"/>
        <v>0</v>
      </c>
      <c r="L199" s="36"/>
    </row>
    <row r="200" spans="2:12" ht="34.950000000000003" customHeight="1" x14ac:dyDescent="0.3">
      <c r="B200" s="84" t="str">
        <f t="shared" ref="B200:B206" si="38">IF(C200="","",$B$4)</f>
        <v>SYS</v>
      </c>
      <c r="C200" s="85">
        <f>IF(ISTEXT(D200),MAX($C$5:$C199)+1,"")</f>
        <v>175</v>
      </c>
      <c r="D200" s="86" t="s">
        <v>9</v>
      </c>
      <c r="E200" s="91" t="s">
        <v>664</v>
      </c>
      <c r="F200" s="228" t="s">
        <v>43</v>
      </c>
      <c r="G200" s="229"/>
      <c r="H200" s="247"/>
      <c r="I200" s="242">
        <f t="shared" si="34"/>
        <v>3</v>
      </c>
      <c r="J200" s="243">
        <f t="shared" si="35"/>
        <v>0</v>
      </c>
      <c r="K200" s="234">
        <f t="shared" si="36"/>
        <v>0</v>
      </c>
      <c r="L200" s="36"/>
    </row>
    <row r="201" spans="2:12" ht="34.950000000000003" customHeight="1" x14ac:dyDescent="0.3">
      <c r="B201" s="84" t="str">
        <f t="shared" si="38"/>
        <v>SYS</v>
      </c>
      <c r="C201" s="85">
        <f>IF(ISTEXT(D201),MAX($C$5:$C200)+1,"")</f>
        <v>176</v>
      </c>
      <c r="D201" s="86" t="s">
        <v>9</v>
      </c>
      <c r="E201" s="91" t="s">
        <v>665</v>
      </c>
      <c r="F201" s="228" t="s">
        <v>43</v>
      </c>
      <c r="G201" s="223"/>
      <c r="H201" s="248"/>
      <c r="I201" s="225">
        <f t="shared" si="34"/>
        <v>3</v>
      </c>
      <c r="J201" s="226">
        <f t="shared" si="35"/>
        <v>0</v>
      </c>
      <c r="K201" s="227">
        <f>I201*J201</f>
        <v>0</v>
      </c>
      <c r="L201" s="36"/>
    </row>
    <row r="202" spans="2:12" ht="34.950000000000003" customHeight="1" x14ac:dyDescent="0.3">
      <c r="B202" s="84" t="str">
        <f t="shared" si="38"/>
        <v>SYS</v>
      </c>
      <c r="C202" s="85">
        <f>IF(ISTEXT(D202),MAX($C$5:$C201)+1,"")</f>
        <v>177</v>
      </c>
      <c r="D202" s="86" t="s">
        <v>9</v>
      </c>
      <c r="E202" s="93" t="s">
        <v>2177</v>
      </c>
      <c r="F202" s="228" t="s">
        <v>43</v>
      </c>
      <c r="G202" s="229"/>
      <c r="H202" s="247"/>
      <c r="I202" s="242">
        <f>VLOOKUP($D202,SpecData,2,FALSE)</f>
        <v>3</v>
      </c>
      <c r="J202" s="243">
        <f>VLOOKUP($F202,AvailabilityData,2,FALSE)</f>
        <v>0</v>
      </c>
      <c r="K202" s="234">
        <f>I202*J202</f>
        <v>0</v>
      </c>
      <c r="L202" s="36"/>
    </row>
    <row r="203" spans="2:12" ht="34.950000000000003" customHeight="1" x14ac:dyDescent="0.3">
      <c r="B203" s="84" t="str">
        <f t="shared" si="38"/>
        <v>SYS</v>
      </c>
      <c r="C203" s="85">
        <f>IF(ISTEXT(D203),MAX($C$5:$C202)+1,"")</f>
        <v>178</v>
      </c>
      <c r="D203" s="86" t="s">
        <v>11</v>
      </c>
      <c r="E203" s="118" t="s">
        <v>666</v>
      </c>
      <c r="F203" s="228" t="s">
        <v>43</v>
      </c>
      <c r="G203" s="229"/>
      <c r="H203" s="247"/>
      <c r="I203" s="242">
        <f t="shared" si="34"/>
        <v>1</v>
      </c>
      <c r="J203" s="243">
        <f t="shared" si="35"/>
        <v>0</v>
      </c>
      <c r="K203" s="234">
        <f t="shared" ref="K203:K208" si="39">I203*J203</f>
        <v>0</v>
      </c>
      <c r="L203" s="36"/>
    </row>
    <row r="204" spans="2:12" s="104" customFormat="1" ht="15.6" x14ac:dyDescent="0.3">
      <c r="B204" s="123" t="s">
        <v>667</v>
      </c>
      <c r="C204" s="123"/>
      <c r="D204" s="123"/>
      <c r="E204" s="123"/>
      <c r="F204" s="103"/>
      <c r="G204" s="103"/>
      <c r="H204" s="103"/>
      <c r="I204" s="103"/>
      <c r="J204" s="103"/>
      <c r="K204" s="103"/>
      <c r="L204" s="103"/>
    </row>
    <row r="205" spans="2:12" ht="34.950000000000003" customHeight="1" x14ac:dyDescent="0.3">
      <c r="B205" s="84" t="str">
        <f t="shared" si="38"/>
        <v>SYS</v>
      </c>
      <c r="C205" s="85">
        <f>IF(ISTEXT(D205),MAX($C$5:$C203)+1,"")</f>
        <v>179</v>
      </c>
      <c r="D205" s="86" t="s">
        <v>9</v>
      </c>
      <c r="E205" s="91" t="s">
        <v>668</v>
      </c>
      <c r="F205" s="228" t="s">
        <v>43</v>
      </c>
      <c r="G205" s="229"/>
      <c r="H205" s="247"/>
      <c r="I205" s="242">
        <f t="shared" si="34"/>
        <v>3</v>
      </c>
      <c r="J205" s="243">
        <f t="shared" si="35"/>
        <v>0</v>
      </c>
      <c r="K205" s="234">
        <f t="shared" si="39"/>
        <v>0</v>
      </c>
      <c r="L205" s="36"/>
    </row>
    <row r="206" spans="2:12" ht="34.950000000000003" customHeight="1" x14ac:dyDescent="0.3">
      <c r="B206" s="84" t="str">
        <f t="shared" si="38"/>
        <v>SYS</v>
      </c>
      <c r="C206" s="85">
        <f>IF(ISTEXT(D206),MAX($C$5:$C205)+1,"")</f>
        <v>180</v>
      </c>
      <c r="D206" s="86" t="s">
        <v>9</v>
      </c>
      <c r="E206" s="91" t="s">
        <v>669</v>
      </c>
      <c r="F206" s="228" t="s">
        <v>43</v>
      </c>
      <c r="G206" s="229"/>
      <c r="H206" s="247"/>
      <c r="I206" s="242">
        <f t="shared" si="34"/>
        <v>3</v>
      </c>
      <c r="J206" s="243">
        <f t="shared" si="35"/>
        <v>0</v>
      </c>
      <c r="K206" s="234">
        <f t="shared" si="39"/>
        <v>0</v>
      </c>
      <c r="L206" s="36"/>
    </row>
    <row r="207" spans="2:12" ht="34.950000000000003" customHeight="1" x14ac:dyDescent="0.3">
      <c r="B207" s="84" t="str">
        <f t="shared" ref="B207:B213" si="40">IF(C207="","",$B$4)</f>
        <v>SYS</v>
      </c>
      <c r="C207" s="85">
        <f>IF(ISTEXT(D207),MAX($C$5:$C206)+1,"")</f>
        <v>181</v>
      </c>
      <c r="D207" s="86" t="s">
        <v>11</v>
      </c>
      <c r="E207" s="91" t="s">
        <v>670</v>
      </c>
      <c r="F207" s="228" t="s">
        <v>43</v>
      </c>
      <c r="G207" s="229"/>
      <c r="H207" s="247"/>
      <c r="I207" s="242">
        <f t="shared" si="34"/>
        <v>1</v>
      </c>
      <c r="J207" s="243">
        <f t="shared" si="35"/>
        <v>0</v>
      </c>
      <c r="K207" s="234">
        <f t="shared" si="39"/>
        <v>0</v>
      </c>
      <c r="L207" s="36"/>
    </row>
    <row r="208" spans="2:12" ht="34.950000000000003" customHeight="1" x14ac:dyDescent="0.3">
      <c r="B208" s="84" t="str">
        <f t="shared" si="40"/>
        <v>SYS</v>
      </c>
      <c r="C208" s="85">
        <f>IF(ISTEXT(D208),MAX($C$5:$C207)+1,"")</f>
        <v>182</v>
      </c>
      <c r="D208" s="86" t="s">
        <v>9</v>
      </c>
      <c r="E208" s="91" t="s">
        <v>671</v>
      </c>
      <c r="F208" s="228" t="s">
        <v>43</v>
      </c>
      <c r="G208" s="229"/>
      <c r="H208" s="247"/>
      <c r="I208" s="242">
        <f t="shared" si="34"/>
        <v>3</v>
      </c>
      <c r="J208" s="243">
        <f t="shared" si="35"/>
        <v>0</v>
      </c>
      <c r="K208" s="234">
        <f t="shared" si="39"/>
        <v>0</v>
      </c>
      <c r="L208" s="36"/>
    </row>
    <row r="209" spans="2:12" ht="34.950000000000003" customHeight="1" x14ac:dyDescent="0.3">
      <c r="B209" s="84" t="str">
        <f t="shared" si="40"/>
        <v>SYS</v>
      </c>
      <c r="C209" s="85">
        <f>IF(ISTEXT(D209),MAX($C$5:$C208)+1,"")</f>
        <v>183</v>
      </c>
      <c r="D209" s="86" t="s">
        <v>11</v>
      </c>
      <c r="E209" s="91" t="s">
        <v>672</v>
      </c>
      <c r="F209" s="228" t="s">
        <v>43</v>
      </c>
      <c r="G209" s="223"/>
      <c r="H209" s="248"/>
      <c r="I209" s="225">
        <f t="shared" si="34"/>
        <v>1</v>
      </c>
      <c r="J209" s="226">
        <f t="shared" si="35"/>
        <v>0</v>
      </c>
      <c r="K209" s="227">
        <f t="shared" ref="K209:K220" si="41">I209*J209</f>
        <v>0</v>
      </c>
      <c r="L209" s="36"/>
    </row>
    <row r="210" spans="2:12" ht="34.950000000000003" customHeight="1" x14ac:dyDescent="0.3">
      <c r="B210" s="84" t="str">
        <f t="shared" si="40"/>
        <v>SYS</v>
      </c>
      <c r="C210" s="85">
        <f>IF(ISTEXT(D210),MAX($C$5:$C209)+1,"")</f>
        <v>184</v>
      </c>
      <c r="D210" s="86" t="s">
        <v>9</v>
      </c>
      <c r="E210" s="91" t="s">
        <v>673</v>
      </c>
      <c r="F210" s="228" t="s">
        <v>43</v>
      </c>
      <c r="G210" s="229"/>
      <c r="H210" s="247"/>
      <c r="I210" s="242">
        <f t="shared" si="34"/>
        <v>3</v>
      </c>
      <c r="J210" s="243">
        <f t="shared" si="35"/>
        <v>0</v>
      </c>
      <c r="K210" s="234">
        <f t="shared" si="41"/>
        <v>0</v>
      </c>
      <c r="L210" s="36"/>
    </row>
    <row r="211" spans="2:12" ht="41.4" x14ac:dyDescent="0.3">
      <c r="B211" s="84" t="str">
        <f t="shared" si="40"/>
        <v>SYS</v>
      </c>
      <c r="C211" s="85">
        <f>IF(ISTEXT(D211),MAX($C$5:$C210)+1,"")</f>
        <v>185</v>
      </c>
      <c r="D211" s="86" t="s">
        <v>11</v>
      </c>
      <c r="E211" s="91" t="s">
        <v>674</v>
      </c>
      <c r="F211" s="228" t="s">
        <v>43</v>
      </c>
      <c r="G211" s="229"/>
      <c r="H211" s="247"/>
      <c r="I211" s="242">
        <f t="shared" si="34"/>
        <v>1</v>
      </c>
      <c r="J211" s="243">
        <f t="shared" si="35"/>
        <v>0</v>
      </c>
      <c r="K211" s="234">
        <f t="shared" si="41"/>
        <v>0</v>
      </c>
      <c r="L211" s="36"/>
    </row>
    <row r="212" spans="2:12" ht="34.950000000000003" customHeight="1" x14ac:dyDescent="0.3">
      <c r="B212" s="84" t="str">
        <f t="shared" si="40"/>
        <v>SYS</v>
      </c>
      <c r="C212" s="85">
        <f>IF(ISTEXT(D212),MAX($C$5:$C211)+1,"")</f>
        <v>186</v>
      </c>
      <c r="D212" s="86" t="s">
        <v>11</v>
      </c>
      <c r="E212" s="91" t="s">
        <v>675</v>
      </c>
      <c r="F212" s="228" t="s">
        <v>43</v>
      </c>
      <c r="G212" s="229"/>
      <c r="H212" s="247"/>
      <c r="I212" s="242">
        <f t="shared" si="34"/>
        <v>1</v>
      </c>
      <c r="J212" s="243">
        <f t="shared" si="35"/>
        <v>0</v>
      </c>
      <c r="K212" s="234">
        <f t="shared" si="41"/>
        <v>0</v>
      </c>
      <c r="L212" s="36"/>
    </row>
    <row r="213" spans="2:12" ht="34.950000000000003" customHeight="1" x14ac:dyDescent="0.3">
      <c r="B213" s="84" t="str">
        <f t="shared" si="40"/>
        <v>SYS</v>
      </c>
      <c r="C213" s="85">
        <f>IF(ISTEXT(D213),MAX($C$5:$C212)+1,"")</f>
        <v>187</v>
      </c>
      <c r="D213" s="86" t="s">
        <v>11</v>
      </c>
      <c r="E213" s="91" t="s">
        <v>676</v>
      </c>
      <c r="F213" s="228" t="s">
        <v>43</v>
      </c>
      <c r="G213" s="229"/>
      <c r="H213" s="247"/>
      <c r="I213" s="242">
        <f t="shared" si="34"/>
        <v>1</v>
      </c>
      <c r="J213" s="243">
        <f t="shared" si="35"/>
        <v>0</v>
      </c>
      <c r="K213" s="234">
        <f t="shared" si="41"/>
        <v>0</v>
      </c>
      <c r="L213" s="36"/>
    </row>
    <row r="214" spans="2:12" ht="34.950000000000003" customHeight="1" x14ac:dyDescent="0.3">
      <c r="B214" s="84" t="str">
        <f t="shared" ref="B214:B231" si="42">IF(C214="","",$B$4)</f>
        <v>SYS</v>
      </c>
      <c r="C214" s="85">
        <f>IF(ISTEXT(D214),MAX($C$5:$C213)+1,"")</f>
        <v>188</v>
      </c>
      <c r="D214" s="86" t="s">
        <v>11</v>
      </c>
      <c r="E214" s="91" t="s">
        <v>677</v>
      </c>
      <c r="F214" s="228" t="s">
        <v>43</v>
      </c>
      <c r="G214" s="229"/>
      <c r="H214" s="247"/>
      <c r="I214" s="242">
        <f t="shared" si="34"/>
        <v>1</v>
      </c>
      <c r="J214" s="243">
        <f t="shared" si="35"/>
        <v>0</v>
      </c>
      <c r="K214" s="234">
        <f t="shared" si="41"/>
        <v>0</v>
      </c>
      <c r="L214" s="36"/>
    </row>
    <row r="215" spans="2:12" ht="34.950000000000003" customHeight="1" x14ac:dyDescent="0.3">
      <c r="B215" s="84" t="str">
        <f t="shared" si="42"/>
        <v>SYS</v>
      </c>
      <c r="C215" s="85">
        <f>IF(ISTEXT(D215),MAX($C$5:$C214)+1,"")</f>
        <v>189</v>
      </c>
      <c r="D215" s="86" t="s">
        <v>9</v>
      </c>
      <c r="E215" s="91" t="s">
        <v>2170</v>
      </c>
      <c r="F215" s="228" t="s">
        <v>43</v>
      </c>
      <c r="G215" s="223"/>
      <c r="H215" s="248"/>
      <c r="I215" s="225">
        <f t="shared" si="34"/>
        <v>3</v>
      </c>
      <c r="J215" s="226">
        <f t="shared" si="35"/>
        <v>0</v>
      </c>
      <c r="K215" s="227">
        <f t="shared" si="41"/>
        <v>0</v>
      </c>
      <c r="L215" s="36"/>
    </row>
    <row r="216" spans="2:12" ht="34.950000000000003" customHeight="1" x14ac:dyDescent="0.3">
      <c r="B216" s="84" t="str">
        <f t="shared" si="42"/>
        <v>SYS</v>
      </c>
      <c r="C216" s="85">
        <f>IF(ISTEXT(D216),MAX($C$5:$C215)+1,"")</f>
        <v>190</v>
      </c>
      <c r="D216" s="86" t="s">
        <v>9</v>
      </c>
      <c r="E216" s="118" t="s">
        <v>678</v>
      </c>
      <c r="F216" s="228" t="s">
        <v>43</v>
      </c>
      <c r="G216" s="229"/>
      <c r="H216" s="247"/>
      <c r="I216" s="242">
        <f t="shared" si="34"/>
        <v>3</v>
      </c>
      <c r="J216" s="243">
        <f t="shared" si="35"/>
        <v>0</v>
      </c>
      <c r="K216" s="234">
        <f t="shared" si="41"/>
        <v>0</v>
      </c>
      <c r="L216" s="36"/>
    </row>
    <row r="217" spans="2:12" ht="34.950000000000003" customHeight="1" x14ac:dyDescent="0.3">
      <c r="B217" s="84" t="str">
        <f t="shared" si="42"/>
        <v>SYS</v>
      </c>
      <c r="C217" s="85">
        <f>IF(ISTEXT(D217),MAX($C$5:$C216)+1,"")</f>
        <v>191</v>
      </c>
      <c r="D217" s="86" t="s">
        <v>9</v>
      </c>
      <c r="E217" s="135" t="s">
        <v>679</v>
      </c>
      <c r="F217" s="228" t="s">
        <v>43</v>
      </c>
      <c r="G217" s="229"/>
      <c r="H217" s="247"/>
      <c r="I217" s="242">
        <f t="shared" si="34"/>
        <v>3</v>
      </c>
      <c r="J217" s="243">
        <f t="shared" si="35"/>
        <v>0</v>
      </c>
      <c r="K217" s="234">
        <f t="shared" si="41"/>
        <v>0</v>
      </c>
      <c r="L217" s="36"/>
    </row>
    <row r="218" spans="2:12" ht="34.950000000000003" customHeight="1" x14ac:dyDescent="0.3">
      <c r="B218" s="84" t="str">
        <f t="shared" si="42"/>
        <v>SYS</v>
      </c>
      <c r="C218" s="85">
        <f>IF(ISTEXT(D218),MAX($C$5:$C217)+1,"")</f>
        <v>192</v>
      </c>
      <c r="D218" s="86" t="s">
        <v>9</v>
      </c>
      <c r="E218" s="135" t="s">
        <v>680</v>
      </c>
      <c r="F218" s="228" t="s">
        <v>43</v>
      </c>
      <c r="G218" s="229"/>
      <c r="H218" s="247"/>
      <c r="I218" s="242">
        <f t="shared" si="34"/>
        <v>3</v>
      </c>
      <c r="J218" s="243">
        <f t="shared" si="35"/>
        <v>0</v>
      </c>
      <c r="K218" s="234">
        <f t="shared" si="41"/>
        <v>0</v>
      </c>
      <c r="L218" s="34"/>
    </row>
    <row r="219" spans="2:12" ht="34.950000000000003" customHeight="1" x14ac:dyDescent="0.3">
      <c r="B219" s="84" t="str">
        <f t="shared" si="42"/>
        <v>SYS</v>
      </c>
      <c r="C219" s="85">
        <f>IF(ISTEXT(D219),MAX($C$5:$C218)+1,"")</f>
        <v>193</v>
      </c>
      <c r="D219" s="86" t="s">
        <v>11</v>
      </c>
      <c r="E219" s="135" t="s">
        <v>681</v>
      </c>
      <c r="F219" s="228" t="s">
        <v>43</v>
      </c>
      <c r="G219" s="229"/>
      <c r="H219" s="247"/>
      <c r="I219" s="242">
        <f t="shared" si="34"/>
        <v>1</v>
      </c>
      <c r="J219" s="243">
        <f t="shared" si="35"/>
        <v>0</v>
      </c>
      <c r="K219" s="234">
        <f t="shared" si="41"/>
        <v>0</v>
      </c>
      <c r="L219" s="239"/>
    </row>
    <row r="220" spans="2:12" ht="34.950000000000003" customHeight="1" x14ac:dyDescent="0.3">
      <c r="B220" s="84" t="str">
        <f t="shared" si="42"/>
        <v>SYS</v>
      </c>
      <c r="C220" s="85">
        <f>IF(ISTEXT(D220),MAX($C$5:$C219)+1,"")</f>
        <v>194</v>
      </c>
      <c r="D220" s="86" t="s">
        <v>10</v>
      </c>
      <c r="E220" s="136" t="s">
        <v>682</v>
      </c>
      <c r="F220" s="228" t="s">
        <v>43</v>
      </c>
      <c r="G220" s="229"/>
      <c r="H220" s="247"/>
      <c r="I220" s="242">
        <f t="shared" si="34"/>
        <v>2</v>
      </c>
      <c r="J220" s="243">
        <f t="shared" si="35"/>
        <v>0</v>
      </c>
      <c r="K220" s="234">
        <f t="shared" si="41"/>
        <v>0</v>
      </c>
      <c r="L220" s="67"/>
    </row>
    <row r="221" spans="2:12" ht="30" customHeight="1" x14ac:dyDescent="0.3">
      <c r="B221" s="105" t="str">
        <f t="shared" si="42"/>
        <v/>
      </c>
      <c r="C221" s="106" t="str">
        <f>IF(ISTEXT(D221),MAX($C$5:$C219)+1,"")</f>
        <v/>
      </c>
      <c r="D221" s="106"/>
      <c r="E221" s="107" t="s">
        <v>683</v>
      </c>
      <c r="F221" s="108"/>
      <c r="G221" s="108"/>
      <c r="H221" s="108"/>
      <c r="I221" s="108"/>
      <c r="J221" s="108"/>
      <c r="K221" s="108"/>
      <c r="L221" s="108"/>
    </row>
    <row r="222" spans="2:12" ht="34.950000000000003" customHeight="1" x14ac:dyDescent="0.3">
      <c r="B222" s="84" t="str">
        <f t="shared" si="42"/>
        <v>SYS</v>
      </c>
      <c r="C222" s="85">
        <f>IF(ISTEXT(D222),MAX($C$5:$C220)+1,"")</f>
        <v>195</v>
      </c>
      <c r="D222" s="86" t="s">
        <v>9</v>
      </c>
      <c r="E222" s="109" t="s">
        <v>684</v>
      </c>
      <c r="F222" s="228" t="s">
        <v>43</v>
      </c>
      <c r="G222" s="229"/>
      <c r="H222" s="247"/>
      <c r="I222" s="242">
        <f t="shared" si="34"/>
        <v>3</v>
      </c>
      <c r="J222" s="243">
        <f t="shared" si="35"/>
        <v>0</v>
      </c>
      <c r="K222" s="234">
        <f>I222*J222</f>
        <v>0</v>
      </c>
      <c r="L222" s="67"/>
    </row>
    <row r="223" spans="2:12" ht="34.950000000000003" customHeight="1" x14ac:dyDescent="0.3">
      <c r="B223" s="84" t="str">
        <f t="shared" si="42"/>
        <v>SYS</v>
      </c>
      <c r="C223" s="85">
        <f>IF(ISTEXT(D223),MAX($C$5:$C222)+1,"")</f>
        <v>196</v>
      </c>
      <c r="D223" s="86" t="s">
        <v>9</v>
      </c>
      <c r="E223" s="109" t="s">
        <v>685</v>
      </c>
      <c r="F223" s="228" t="s">
        <v>43</v>
      </c>
      <c r="G223" s="229"/>
      <c r="H223" s="247"/>
      <c r="I223" s="242">
        <f t="shared" si="34"/>
        <v>3</v>
      </c>
      <c r="J223" s="243">
        <f t="shared" si="35"/>
        <v>0</v>
      </c>
      <c r="K223" s="234">
        <f>I223*J223</f>
        <v>0</v>
      </c>
      <c r="L223" s="36"/>
    </row>
    <row r="224" spans="2:12" ht="34.950000000000003" customHeight="1" x14ac:dyDescent="0.3">
      <c r="B224" s="84" t="str">
        <f t="shared" si="42"/>
        <v>SYS</v>
      </c>
      <c r="C224" s="85">
        <f>IF(ISTEXT(D224),MAX($C$5:$C223)+1,"")</f>
        <v>197</v>
      </c>
      <c r="D224" s="86" t="s">
        <v>9</v>
      </c>
      <c r="E224" s="109" t="s">
        <v>523</v>
      </c>
      <c r="F224" s="228" t="s">
        <v>43</v>
      </c>
      <c r="G224" s="229"/>
      <c r="H224" s="247"/>
      <c r="I224" s="242">
        <f t="shared" si="34"/>
        <v>3</v>
      </c>
      <c r="J224" s="243">
        <f t="shared" si="35"/>
        <v>0</v>
      </c>
      <c r="K224" s="234">
        <f t="shared" ref="K224:K229" si="43">I224*J224</f>
        <v>0</v>
      </c>
      <c r="L224" s="36"/>
    </row>
    <row r="225" spans="2:12" ht="34.950000000000003" customHeight="1" x14ac:dyDescent="0.3">
      <c r="B225" s="84" t="str">
        <f t="shared" si="42"/>
        <v>SYS</v>
      </c>
      <c r="C225" s="85">
        <f>IF(ISTEXT(D225),MAX($C$5:$C224)+1,"")</f>
        <v>198</v>
      </c>
      <c r="D225" s="86" t="s">
        <v>9</v>
      </c>
      <c r="E225" s="109" t="s">
        <v>686</v>
      </c>
      <c r="F225" s="228" t="s">
        <v>43</v>
      </c>
      <c r="G225" s="229"/>
      <c r="H225" s="247"/>
      <c r="I225" s="242">
        <f t="shared" si="34"/>
        <v>3</v>
      </c>
      <c r="J225" s="243">
        <f t="shared" si="35"/>
        <v>0</v>
      </c>
      <c r="K225" s="234">
        <f t="shared" si="43"/>
        <v>0</v>
      </c>
      <c r="L225" s="36"/>
    </row>
    <row r="226" spans="2:12" ht="34.950000000000003" customHeight="1" x14ac:dyDescent="0.3">
      <c r="B226" s="84" t="str">
        <f t="shared" si="42"/>
        <v>SYS</v>
      </c>
      <c r="C226" s="85">
        <f>IF(ISTEXT(D226),MAX($C$5:$C225)+1,"")</f>
        <v>199</v>
      </c>
      <c r="D226" s="86" t="s">
        <v>9</v>
      </c>
      <c r="E226" s="91" t="s">
        <v>687</v>
      </c>
      <c r="F226" s="228" t="s">
        <v>43</v>
      </c>
      <c r="G226" s="229"/>
      <c r="H226" s="247"/>
      <c r="I226" s="242">
        <f t="shared" si="34"/>
        <v>3</v>
      </c>
      <c r="J226" s="243">
        <f t="shared" si="35"/>
        <v>0</v>
      </c>
      <c r="K226" s="234">
        <f t="shared" si="43"/>
        <v>0</v>
      </c>
      <c r="L226" s="36"/>
    </row>
    <row r="227" spans="2:12" s="104" customFormat="1" ht="15.6" x14ac:dyDescent="0.3">
      <c r="B227" s="123" t="s">
        <v>688</v>
      </c>
      <c r="C227" s="123"/>
      <c r="D227" s="123"/>
      <c r="E227" s="123"/>
      <c r="F227" s="103"/>
      <c r="G227" s="103"/>
      <c r="H227" s="103"/>
      <c r="I227" s="103"/>
      <c r="J227" s="103"/>
      <c r="K227" s="103"/>
      <c r="L227" s="103"/>
    </row>
    <row r="228" spans="2:12" ht="34.950000000000003" customHeight="1" x14ac:dyDescent="0.3">
      <c r="B228" s="84" t="str">
        <f t="shared" si="42"/>
        <v>SYS</v>
      </c>
      <c r="C228" s="85">
        <f>IF(ISTEXT(D228),MAX($C$5:$C226)+1,"")</f>
        <v>200</v>
      </c>
      <c r="D228" s="86" t="s">
        <v>41</v>
      </c>
      <c r="E228" s="93" t="s">
        <v>689</v>
      </c>
      <c r="F228" s="228" t="s">
        <v>43</v>
      </c>
      <c r="G228" s="229"/>
      <c r="H228" s="247"/>
      <c r="I228" s="242">
        <f t="shared" si="34"/>
        <v>0</v>
      </c>
      <c r="J228" s="243">
        <f t="shared" si="35"/>
        <v>0</v>
      </c>
      <c r="K228" s="234">
        <f t="shared" si="43"/>
        <v>0</v>
      </c>
      <c r="L228" s="67"/>
    </row>
    <row r="229" spans="2:12" ht="34.950000000000003" customHeight="1" x14ac:dyDescent="0.3">
      <c r="B229" s="84" t="str">
        <f t="shared" si="42"/>
        <v>SYS</v>
      </c>
      <c r="C229" s="85">
        <f>IF(ISTEXT(D229),MAX($C$5:$C228)+1,"")</f>
        <v>201</v>
      </c>
      <c r="D229" s="86" t="s">
        <v>41</v>
      </c>
      <c r="E229" s="93" t="s">
        <v>690</v>
      </c>
      <c r="F229" s="228" t="s">
        <v>43</v>
      </c>
      <c r="G229" s="229"/>
      <c r="H229" s="247"/>
      <c r="I229" s="242">
        <f t="shared" si="34"/>
        <v>0</v>
      </c>
      <c r="J229" s="243">
        <f t="shared" si="35"/>
        <v>0</v>
      </c>
      <c r="K229" s="234">
        <f t="shared" si="43"/>
        <v>0</v>
      </c>
      <c r="L229" s="36"/>
    </row>
    <row r="230" spans="2:12" ht="34.950000000000003" customHeight="1" x14ac:dyDescent="0.3">
      <c r="B230" s="84" t="str">
        <f t="shared" si="42"/>
        <v>SYS</v>
      </c>
      <c r="C230" s="85">
        <f>IF(ISTEXT(D230),MAX($C$5:$C229)+1,"")</f>
        <v>202</v>
      </c>
      <c r="D230" s="86" t="s">
        <v>41</v>
      </c>
      <c r="E230" s="93" t="s">
        <v>691</v>
      </c>
      <c r="F230" s="228" t="s">
        <v>43</v>
      </c>
      <c r="G230" s="229"/>
      <c r="H230" s="247"/>
      <c r="I230" s="242">
        <f t="shared" si="34"/>
        <v>0</v>
      </c>
      <c r="J230" s="243">
        <f t="shared" si="35"/>
        <v>0</v>
      </c>
      <c r="K230" s="234">
        <f>I230*J230</f>
        <v>0</v>
      </c>
      <c r="L230" s="36"/>
    </row>
    <row r="231" spans="2:12" ht="34.950000000000003" customHeight="1" x14ac:dyDescent="0.3">
      <c r="B231" s="137" t="str">
        <f t="shared" si="42"/>
        <v>SYS</v>
      </c>
      <c r="C231" s="138">
        <f>IF(ISTEXT(D231),MAX($C$5:$C230)+1,"")</f>
        <v>203</v>
      </c>
      <c r="D231" s="139" t="s">
        <v>41</v>
      </c>
      <c r="E231" s="140" t="s">
        <v>692</v>
      </c>
      <c r="F231" s="231" t="s">
        <v>43</v>
      </c>
      <c r="G231" s="232"/>
      <c r="H231" s="255"/>
      <c r="I231" s="244">
        <f t="shared" si="34"/>
        <v>0</v>
      </c>
      <c r="J231" s="245">
        <f t="shared" si="35"/>
        <v>0</v>
      </c>
      <c r="K231" s="246">
        <f>I231*J231</f>
        <v>0</v>
      </c>
      <c r="L231" s="38"/>
    </row>
    <row r="232" spans="2:12" ht="5.25" customHeight="1" x14ac:dyDescent="0.3"/>
  </sheetData>
  <sheetProtection algorithmName="SHA-512" hashValue="2OFjulvYkX6+D2bvhWeLYFFChaKc9XVs6zB3VMdqB23KiqqOnZy1fHs+ee19Uq91yHR6+xPxcxNtq+3QT9CN0w==" saltValue="789FY4qKt5JTiVHqPjdw4g==" spinCount="100000" sheet="1" selectLockedCells="1"/>
  <conditionalFormatting sqref="D4:D22">
    <cfRule type="cellIs" dxfId="383" priority="4" operator="equal">
      <formula>"Important"</formula>
    </cfRule>
    <cfRule type="cellIs" dxfId="382" priority="5" operator="equal">
      <formula>"Crucial"</formula>
    </cfRule>
    <cfRule type="cellIs" dxfId="381" priority="6" operator="equal">
      <formula>"N/A"</formula>
    </cfRule>
  </conditionalFormatting>
  <conditionalFormatting sqref="D24:D32 D34:D45 D47:D51 D53:D54">
    <cfRule type="cellIs" dxfId="380" priority="102" operator="equal">
      <formula>"N/A"</formula>
    </cfRule>
    <cfRule type="cellIs" dxfId="379" priority="101" operator="equal">
      <formula>"Crucial"</formula>
    </cfRule>
    <cfRule type="cellIs" dxfId="378" priority="100" operator="equal">
      <formula>"Important"</formula>
    </cfRule>
  </conditionalFormatting>
  <conditionalFormatting sqref="D56:D57 D59:D61">
    <cfRule type="cellIs" dxfId="377" priority="91" operator="equal">
      <formula>"Important"</formula>
    </cfRule>
    <cfRule type="cellIs" dxfId="376" priority="93" operator="equal">
      <formula>"N/A"</formula>
    </cfRule>
    <cfRule type="cellIs" dxfId="375" priority="92" operator="equal">
      <formula>"Crucial"</formula>
    </cfRule>
  </conditionalFormatting>
  <conditionalFormatting sqref="D63:D64">
    <cfRule type="cellIs" dxfId="374" priority="90" operator="equal">
      <formula>"N/A"</formula>
    </cfRule>
    <cfRule type="cellIs" dxfId="373" priority="89" operator="equal">
      <formula>"Crucial"</formula>
    </cfRule>
    <cfRule type="cellIs" dxfId="372" priority="88" operator="equal">
      <formula>"Important"</formula>
    </cfRule>
  </conditionalFormatting>
  <conditionalFormatting sqref="D66:D87">
    <cfRule type="cellIs" dxfId="371" priority="81" operator="equal">
      <formula>"N/A"</formula>
    </cfRule>
    <cfRule type="cellIs" dxfId="370" priority="79" operator="equal">
      <formula>"Important"</formula>
    </cfRule>
    <cfRule type="cellIs" dxfId="369" priority="80" operator="equal">
      <formula>"Crucial"</formula>
    </cfRule>
  </conditionalFormatting>
  <conditionalFormatting sqref="D89:D93 D95:D97">
    <cfRule type="cellIs" dxfId="368" priority="78" operator="equal">
      <formula>"N/A"</formula>
    </cfRule>
    <cfRule type="cellIs" dxfId="367" priority="77" operator="equal">
      <formula>"Crucial"</formula>
    </cfRule>
    <cfRule type="cellIs" dxfId="366" priority="76" operator="equal">
      <formula>"Important"</formula>
    </cfRule>
  </conditionalFormatting>
  <conditionalFormatting sqref="D99:D109">
    <cfRule type="cellIs" dxfId="365" priority="72" operator="equal">
      <formula>"N/A"</formula>
    </cfRule>
    <cfRule type="cellIs" dxfId="364" priority="71" operator="equal">
      <formula>"Crucial"</formula>
    </cfRule>
    <cfRule type="cellIs" dxfId="363" priority="70" operator="equal">
      <formula>"Important"</formula>
    </cfRule>
  </conditionalFormatting>
  <conditionalFormatting sqref="D112:D116">
    <cfRule type="cellIs" dxfId="362" priority="67" operator="equal">
      <formula>"Important"</formula>
    </cfRule>
    <cfRule type="cellIs" dxfId="361" priority="69" operator="equal">
      <formula>"N/A"</formula>
    </cfRule>
    <cfRule type="cellIs" dxfId="360" priority="68" operator="equal">
      <formula>"Crucial"</formula>
    </cfRule>
  </conditionalFormatting>
  <conditionalFormatting sqref="D118:D130">
    <cfRule type="cellIs" dxfId="359" priority="63" operator="equal">
      <formula>"N/A"</formula>
    </cfRule>
    <cfRule type="cellIs" dxfId="358" priority="62" operator="equal">
      <formula>"Crucial"</formula>
    </cfRule>
    <cfRule type="cellIs" dxfId="357" priority="61" operator="equal">
      <formula>"Important"</formula>
    </cfRule>
  </conditionalFormatting>
  <conditionalFormatting sqref="D132:D148">
    <cfRule type="cellIs" dxfId="356" priority="55" operator="equal">
      <formula>"Important"</formula>
    </cfRule>
    <cfRule type="cellIs" dxfId="355" priority="56" operator="equal">
      <formula>"Crucial"</formula>
    </cfRule>
    <cfRule type="cellIs" dxfId="354" priority="57" operator="equal">
      <formula>"N/A"</formula>
    </cfRule>
  </conditionalFormatting>
  <conditionalFormatting sqref="D150:D151">
    <cfRule type="cellIs" dxfId="353" priority="54" operator="equal">
      <formula>"N/A"</formula>
    </cfRule>
    <cfRule type="cellIs" dxfId="352" priority="53" operator="equal">
      <formula>"Crucial"</formula>
    </cfRule>
    <cfRule type="cellIs" dxfId="351" priority="52" operator="equal">
      <formula>"Important"</formula>
    </cfRule>
  </conditionalFormatting>
  <conditionalFormatting sqref="D153:D160">
    <cfRule type="cellIs" dxfId="350" priority="50" operator="equal">
      <formula>"Crucial"</formula>
    </cfRule>
    <cfRule type="cellIs" dxfId="349" priority="49" operator="equal">
      <formula>"Important"</formula>
    </cfRule>
    <cfRule type="cellIs" dxfId="348" priority="51" operator="equal">
      <formula>"N/A"</formula>
    </cfRule>
  </conditionalFormatting>
  <conditionalFormatting sqref="D162:D167">
    <cfRule type="cellIs" dxfId="347" priority="48" operator="equal">
      <formula>"N/A"</formula>
    </cfRule>
    <cfRule type="cellIs" dxfId="346" priority="47" operator="equal">
      <formula>"Crucial"</formula>
    </cfRule>
    <cfRule type="cellIs" dxfId="345" priority="46" operator="equal">
      <formula>"Important"</formula>
    </cfRule>
  </conditionalFormatting>
  <conditionalFormatting sqref="D169:D173">
    <cfRule type="cellIs" dxfId="344" priority="43" operator="equal">
      <formula>"Important"</formula>
    </cfRule>
    <cfRule type="cellIs" dxfId="343" priority="45" operator="equal">
      <formula>"N/A"</formula>
    </cfRule>
    <cfRule type="cellIs" dxfId="342" priority="44" operator="equal">
      <formula>"Crucial"</formula>
    </cfRule>
  </conditionalFormatting>
  <conditionalFormatting sqref="D176:D193">
    <cfRule type="cellIs" dxfId="341" priority="39" operator="equal">
      <formula>"N/A"</formula>
    </cfRule>
    <cfRule type="cellIs" dxfId="340" priority="38" operator="equal">
      <formula>"Crucial"</formula>
    </cfRule>
    <cfRule type="cellIs" dxfId="339" priority="37" operator="equal">
      <formula>"Important"</formula>
    </cfRule>
  </conditionalFormatting>
  <conditionalFormatting sqref="D195:D203">
    <cfRule type="cellIs" dxfId="338" priority="36" operator="equal">
      <formula>"N/A"</formula>
    </cfRule>
    <cfRule type="cellIs" dxfId="337" priority="35" operator="equal">
      <formula>"Crucial"</formula>
    </cfRule>
    <cfRule type="cellIs" dxfId="336" priority="34" operator="equal">
      <formula>"Important"</formula>
    </cfRule>
  </conditionalFormatting>
  <conditionalFormatting sqref="D205:D220">
    <cfRule type="cellIs" dxfId="335" priority="25" operator="equal">
      <formula>"Important"</formula>
    </cfRule>
    <cfRule type="cellIs" dxfId="334" priority="26" operator="equal">
      <formula>"Crucial"</formula>
    </cfRule>
    <cfRule type="cellIs" dxfId="333" priority="27" operator="equal">
      <formula>"N/A"</formula>
    </cfRule>
  </conditionalFormatting>
  <conditionalFormatting sqref="D222:D226">
    <cfRule type="cellIs" dxfId="332" priority="13" operator="equal">
      <formula>"Important"</formula>
    </cfRule>
    <cfRule type="cellIs" dxfId="331" priority="14" operator="equal">
      <formula>"Crucial"</formula>
    </cfRule>
    <cfRule type="cellIs" dxfId="330" priority="15" operator="equal">
      <formula>"N/A"</formula>
    </cfRule>
  </conditionalFormatting>
  <conditionalFormatting sqref="D228:D231">
    <cfRule type="cellIs" dxfId="329" priority="7" operator="equal">
      <formula>"Important"</formula>
    </cfRule>
    <cfRule type="cellIs" dxfId="328" priority="8" operator="equal">
      <formula>"Crucial"</formula>
    </cfRule>
    <cfRule type="cellIs" dxfId="327" priority="9" operator="equal">
      <formula>"N/A"</formula>
    </cfRule>
  </conditionalFormatting>
  <conditionalFormatting sqref="F1:F1048576">
    <cfRule type="cellIs" dxfId="326" priority="1" operator="equal">
      <formula>"Function Not Available"</formula>
    </cfRule>
    <cfRule type="cellIs" dxfId="325" priority="2" operator="equal">
      <formula>"Function Available"</formula>
    </cfRule>
    <cfRule type="cellIs" dxfId="324" priority="3" operator="equal">
      <formula>"Exception"</formula>
    </cfRule>
  </conditionalFormatting>
  <dataValidations count="4">
    <dataValidation type="list" allowBlank="1" showInputMessage="1" showErrorMessage="1" sqref="F4:F5" xr:uid="{00000000-0002-0000-0300-000000000000}">
      <formula1>AvailabilityType</formula1>
    </dataValidation>
    <dataValidation type="list" allowBlank="1" showInputMessage="1" showErrorMessage="1" sqref="D4:D5" xr:uid="{00000000-0002-0000-0300-000001000000}">
      <formula1>SpecType</formula1>
    </dataValidation>
    <dataValidation type="list" allowBlank="1" showInputMessage="1" showErrorMessage="1" errorTitle="Invalid specification type" error="Please enter a Specification type from the drop-down list." sqref="D169:D173 D6:D22 D24:D32 D34:D45 D47:D51 D53:D54 D56:D57 D59:D61 D63:D64 D66:D87 D95:D97 D89:D93 D99:D109 D112:D116 D118:D130 D132:D148 D150:D151 D153:D160 D162:D167 D228:D231 D205:D220 D222:D226 D176:D193 D195:D203" xr:uid="{00000000-0002-0000-0300-000002000000}">
      <formula1>SpecType</formula1>
    </dataValidation>
    <dataValidation type="list" allowBlank="1" showInputMessage="1" showErrorMessage="1" errorTitle="Invalid specification type" error="Please enter a Specification type from the drop-down list." sqref="F169:F173 F6:F22 F24:F32 F34:F45 F47:F51 F53:F54 F56:F57 F59:F61 F63:F64 F66:F87 F95:F97 F89:F93 F99:F109 F112:F116 F118:F130 F132:F148 F150:F151 F153:F160 F162:F167 F228:F231 F205:F220 F222:F226 F176:F193 F195:F203" xr:uid="{00000000-0002-0000-0300-000003000000}">
      <formula1>AvailabilityType</formula1>
    </dataValidation>
  </dataValidations>
  <pageMargins left="0.7" right="0.7" top="0.75" bottom="0.75" header="0.3" footer="0.3"/>
  <pageSetup scale="46" fitToHeight="0" orientation="portrait" r:id="rId1"/>
  <headerFooter>
    <oddHeader>&amp;CLos Alamos, NM
&amp;F&amp;R&amp;A</oddHeader>
    <oddFooter>&amp;LTSSI Consulting LLC, January 2023&amp;CPage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C00"/>
  </sheetPr>
  <dimension ref="A1:M383"/>
  <sheetViews>
    <sheetView showGridLines="0" zoomScale="80" zoomScaleNormal="80" zoomScalePageLayoutView="40" workbookViewId="0">
      <selection activeCell="C216" sqref="C216"/>
    </sheetView>
  </sheetViews>
  <sheetFormatPr defaultColWidth="0" defaultRowHeight="14.4" zeroHeight="1" x14ac:dyDescent="0.3"/>
  <cols>
    <col min="1" max="1" width="1.88671875" customWidth="1"/>
    <col min="2" max="2" width="11.6640625" customWidth="1"/>
    <col min="3" max="3" width="11.33203125" customWidth="1"/>
    <col min="4" max="4" width="21.6640625" customWidth="1"/>
    <col min="5" max="5" width="79.6640625" style="69" customWidth="1"/>
    <col min="6" max="6" width="26.109375" customWidth="1"/>
    <col min="7" max="7" width="16.44140625" style="70" hidden="1" customWidth="1"/>
    <col min="8" max="8" width="13.109375" hidden="1" customWidth="1"/>
    <col min="9" max="9" width="16.33203125" hidden="1" customWidth="1"/>
    <col min="10" max="10" width="16" hidden="1" customWidth="1"/>
    <col min="11" max="11" width="10.44140625" hidden="1" customWidth="1"/>
    <col min="12" max="12" width="41.88671875" customWidth="1"/>
    <col min="13" max="13" width="3.33203125" customWidth="1"/>
    <col min="14" max="16384" width="9.109375" hidden="1"/>
  </cols>
  <sheetData>
    <row r="1" spans="2:12" ht="4.2" customHeight="1" x14ac:dyDescent="0.3"/>
    <row r="2" spans="2:12" s="77" customFormat="1" ht="129" customHeight="1" thickBot="1" x14ac:dyDescent="0.3">
      <c r="B2" s="71" t="s">
        <v>454</v>
      </c>
      <c r="C2" s="72" t="s">
        <v>455</v>
      </c>
      <c r="D2" s="72" t="s">
        <v>456</v>
      </c>
      <c r="E2" s="72" t="s">
        <v>693</v>
      </c>
      <c r="F2" s="72" t="s">
        <v>42</v>
      </c>
      <c r="G2" s="73" t="s">
        <v>458</v>
      </c>
      <c r="H2" s="73" t="s">
        <v>459</v>
      </c>
      <c r="I2" s="74" t="s">
        <v>460</v>
      </c>
      <c r="J2" s="74" t="s">
        <v>461</v>
      </c>
      <c r="K2" s="75" t="s">
        <v>14</v>
      </c>
      <c r="L2" s="76" t="s">
        <v>462</v>
      </c>
    </row>
    <row r="3" spans="2:12" ht="16.2" thickBot="1" x14ac:dyDescent="0.35">
      <c r="B3" s="141" t="s">
        <v>694</v>
      </c>
      <c r="C3" s="141"/>
      <c r="D3" s="141"/>
      <c r="E3" s="141"/>
      <c r="F3" s="78"/>
      <c r="G3" s="79" t="s">
        <v>464</v>
      </c>
      <c r="H3" s="80">
        <f>COUNTA(D5:D2005)</f>
        <v>287</v>
      </c>
      <c r="I3" s="81"/>
      <c r="J3" s="82" t="s">
        <v>465</v>
      </c>
      <c r="K3" s="83">
        <f>SUM(K5:K2005)</f>
        <v>0</v>
      </c>
      <c r="L3" s="141"/>
    </row>
    <row r="4" spans="2:12" ht="30" customHeight="1" x14ac:dyDescent="0.3">
      <c r="B4" s="106" t="str">
        <f>IF(C4="","",$B$5)</f>
        <v/>
      </c>
      <c r="C4" s="106" t="str">
        <f>IF(ISTEXT(D4),MAX($C3:$C$6)+1,"")</f>
        <v/>
      </c>
      <c r="D4" s="106"/>
      <c r="E4" s="107" t="s">
        <v>695</v>
      </c>
      <c r="F4" s="142"/>
      <c r="G4" s="108"/>
      <c r="H4" s="108"/>
      <c r="I4" s="108"/>
      <c r="J4" s="108"/>
      <c r="K4" s="108"/>
      <c r="L4" s="108"/>
    </row>
    <row r="5" spans="2:12" ht="41.4" x14ac:dyDescent="0.3">
      <c r="B5" s="84" t="s">
        <v>696</v>
      </c>
      <c r="C5" s="85">
        <v>1</v>
      </c>
      <c r="D5" s="86" t="s">
        <v>10</v>
      </c>
      <c r="E5" s="93" t="s">
        <v>697</v>
      </c>
      <c r="F5" s="228" t="s">
        <v>43</v>
      </c>
      <c r="G5" s="229" t="s">
        <v>468</v>
      </c>
      <c r="H5" s="230">
        <f>COUNTIF(F5:F2005,"Select from Drop Down")</f>
        <v>287</v>
      </c>
      <c r="I5" s="225">
        <f>VLOOKUP($D5,SpecData,2,FALSE)</f>
        <v>2</v>
      </c>
      <c r="J5" s="226">
        <f>VLOOKUP($F5,AvailabilityData,2,FALSE)</f>
        <v>0</v>
      </c>
      <c r="K5" s="227">
        <f>I5*J5</f>
        <v>0</v>
      </c>
      <c r="L5" s="36"/>
    </row>
    <row r="6" spans="2:12" ht="34.950000000000003" customHeight="1" x14ac:dyDescent="0.3">
      <c r="B6" s="84" t="str">
        <f>IF(C6="","",$B$5)</f>
        <v>Com</v>
      </c>
      <c r="C6" s="85">
        <v>2</v>
      </c>
      <c r="D6" s="86" t="s">
        <v>9</v>
      </c>
      <c r="E6" s="93" t="s">
        <v>698</v>
      </c>
      <c r="F6" s="231" t="s">
        <v>43</v>
      </c>
      <c r="G6" s="229" t="s">
        <v>470</v>
      </c>
      <c r="H6" s="230">
        <f>COUNTIF(F5:F2005,"Function Available")</f>
        <v>0</v>
      </c>
      <c r="I6" s="225">
        <f>VLOOKUP($D6,SpecData,2,FALSE)</f>
        <v>3</v>
      </c>
      <c r="J6" s="226">
        <f>VLOOKUP($F6,AvailabilityData,2,FALSE)</f>
        <v>0</v>
      </c>
      <c r="K6" s="227">
        <f>I6*J6</f>
        <v>0</v>
      </c>
      <c r="L6" s="36"/>
    </row>
    <row r="7" spans="2:12" ht="34.950000000000003" customHeight="1" x14ac:dyDescent="0.3">
      <c r="B7" s="84" t="str">
        <f t="shared" ref="B7:B74" si="0">IF(C7="","",$B$5)</f>
        <v>Com</v>
      </c>
      <c r="C7" s="85">
        <f>IF(ISTEXT(D7),MAX($C$6:$C6)+1,"")</f>
        <v>3</v>
      </c>
      <c r="D7" s="86" t="s">
        <v>10</v>
      </c>
      <c r="E7" s="93" t="s">
        <v>699</v>
      </c>
      <c r="F7" s="228" t="s">
        <v>43</v>
      </c>
      <c r="G7" s="232" t="s">
        <v>472</v>
      </c>
      <c r="H7" s="230">
        <f>COUNTIF(F5:F2005,"Function Not Available")</f>
        <v>0</v>
      </c>
      <c r="I7" s="225">
        <f t="shared" ref="I7:I74" si="1">VLOOKUP($D7,SpecData,2,FALSE)</f>
        <v>2</v>
      </c>
      <c r="J7" s="226">
        <f t="shared" ref="J7:J74" si="2">VLOOKUP($F7,AvailabilityData,2,FALSE)</f>
        <v>0</v>
      </c>
      <c r="K7" s="227">
        <f t="shared" ref="K7:K35" si="3">I7*J7</f>
        <v>0</v>
      </c>
      <c r="L7" s="38"/>
    </row>
    <row r="8" spans="2:12" ht="34.950000000000003" customHeight="1" x14ac:dyDescent="0.3">
      <c r="B8" s="84" t="str">
        <f t="shared" si="0"/>
        <v>Com</v>
      </c>
      <c r="C8" s="85">
        <f>IF(ISTEXT(D8),MAX($C$6:$C7)+1,"")</f>
        <v>4</v>
      </c>
      <c r="D8" s="86" t="s">
        <v>9</v>
      </c>
      <c r="E8" s="93" t="s">
        <v>700</v>
      </c>
      <c r="F8" s="228" t="s">
        <v>43</v>
      </c>
      <c r="G8" s="229" t="s">
        <v>474</v>
      </c>
      <c r="H8" s="230">
        <f>COUNTIF(F5:F2005,"Exception")</f>
        <v>0</v>
      </c>
      <c r="I8" s="225">
        <f t="shared" si="1"/>
        <v>3</v>
      </c>
      <c r="J8" s="226">
        <f t="shared" si="2"/>
        <v>0</v>
      </c>
      <c r="K8" s="227">
        <f t="shared" si="3"/>
        <v>0</v>
      </c>
      <c r="L8" s="36"/>
    </row>
    <row r="9" spans="2:12" ht="34.950000000000003" customHeight="1" x14ac:dyDescent="0.3">
      <c r="B9" s="84" t="str">
        <f t="shared" si="0"/>
        <v>Com</v>
      </c>
      <c r="C9" s="85">
        <f>IF(ISTEXT(D9),MAX($C$6:$C8)+1,"")</f>
        <v>5</v>
      </c>
      <c r="D9" s="86" t="s">
        <v>9</v>
      </c>
      <c r="E9" s="93" t="s">
        <v>2171</v>
      </c>
      <c r="F9" s="228" t="s">
        <v>43</v>
      </c>
      <c r="G9" s="229" t="s">
        <v>476</v>
      </c>
      <c r="H9" s="230">
        <f>COUNTIFS(D:D,"=Crucial",F:F,"=Select From Drop Down")</f>
        <v>233</v>
      </c>
      <c r="I9" s="225">
        <f t="shared" si="1"/>
        <v>3</v>
      </c>
      <c r="J9" s="226">
        <f t="shared" si="2"/>
        <v>0</v>
      </c>
      <c r="K9" s="227">
        <f t="shared" si="3"/>
        <v>0</v>
      </c>
      <c r="L9" s="36"/>
    </row>
    <row r="10" spans="2:12" ht="34.950000000000003" customHeight="1" x14ac:dyDescent="0.3">
      <c r="B10" s="84" t="str">
        <f t="shared" si="0"/>
        <v>Com</v>
      </c>
      <c r="C10" s="85">
        <f>IF(ISTEXT(D10),MAX($C$6:$C9)+1,"")</f>
        <v>6</v>
      </c>
      <c r="D10" s="86" t="s">
        <v>9</v>
      </c>
      <c r="E10" s="93" t="s">
        <v>2172</v>
      </c>
      <c r="F10" s="228" t="s">
        <v>43</v>
      </c>
      <c r="G10" s="229" t="s">
        <v>478</v>
      </c>
      <c r="H10" s="230">
        <f>COUNTIFS(D:D,"=Crucial",F:F,"=Function Available")</f>
        <v>0</v>
      </c>
      <c r="I10" s="225">
        <f t="shared" si="1"/>
        <v>3</v>
      </c>
      <c r="J10" s="226">
        <f t="shared" si="2"/>
        <v>0</v>
      </c>
      <c r="K10" s="227">
        <f t="shared" si="3"/>
        <v>0</v>
      </c>
      <c r="L10" s="36"/>
    </row>
    <row r="11" spans="2:12" ht="34.950000000000003" customHeight="1" x14ac:dyDescent="0.3">
      <c r="B11" s="84" t="str">
        <f t="shared" si="0"/>
        <v>Com</v>
      </c>
      <c r="C11" s="85">
        <f>IF(ISTEXT(D11),MAX($C$6:$C10)+1,"")</f>
        <v>7</v>
      </c>
      <c r="D11" s="86" t="s">
        <v>9</v>
      </c>
      <c r="E11" s="93" t="s">
        <v>701</v>
      </c>
      <c r="F11" s="228" t="s">
        <v>43</v>
      </c>
      <c r="G11" s="229" t="s">
        <v>480</v>
      </c>
      <c r="H11" s="230">
        <f>COUNTIFS(D:D,"=Crucial",F:F,"=Function Not Available")</f>
        <v>0</v>
      </c>
      <c r="I11" s="225">
        <f t="shared" si="1"/>
        <v>3</v>
      </c>
      <c r="J11" s="226">
        <f t="shared" si="2"/>
        <v>0</v>
      </c>
      <c r="K11" s="227">
        <f t="shared" si="3"/>
        <v>0</v>
      </c>
      <c r="L11" s="36"/>
    </row>
    <row r="12" spans="2:12" ht="34.950000000000003" customHeight="1" x14ac:dyDescent="0.3">
      <c r="B12" s="84" t="str">
        <f t="shared" si="0"/>
        <v>Com</v>
      </c>
      <c r="C12" s="85">
        <f>IF(ISTEXT(D12),MAX($C$6:$C11)+1,"")</f>
        <v>8</v>
      </c>
      <c r="D12" s="86" t="s">
        <v>10</v>
      </c>
      <c r="E12" s="93" t="s">
        <v>702</v>
      </c>
      <c r="F12" s="228" t="s">
        <v>43</v>
      </c>
      <c r="G12" s="232" t="s">
        <v>482</v>
      </c>
      <c r="H12" s="230">
        <f>COUNTIFS(D:D,"=Crucial",F:F,"=Exception")</f>
        <v>0</v>
      </c>
      <c r="I12" s="225">
        <f t="shared" si="1"/>
        <v>2</v>
      </c>
      <c r="J12" s="226">
        <f t="shared" si="2"/>
        <v>0</v>
      </c>
      <c r="K12" s="227">
        <f t="shared" si="3"/>
        <v>0</v>
      </c>
      <c r="L12" s="35"/>
    </row>
    <row r="13" spans="2:12" ht="34.950000000000003" customHeight="1" x14ac:dyDescent="0.3">
      <c r="B13" s="84" t="str">
        <f t="shared" si="0"/>
        <v>Com</v>
      </c>
      <c r="C13" s="85">
        <f>IF(ISTEXT(D13),MAX($C$6:$C12)+1,"")</f>
        <v>9</v>
      </c>
      <c r="D13" s="86" t="s">
        <v>9</v>
      </c>
      <c r="E13" s="93" t="s">
        <v>703</v>
      </c>
      <c r="F13" s="228" t="s">
        <v>43</v>
      </c>
      <c r="G13" s="256" t="s">
        <v>484</v>
      </c>
      <c r="H13" s="230">
        <f>COUNTIFS(D:D,"=Important",F:F,"=Select From Drop Down")</f>
        <v>33</v>
      </c>
      <c r="I13" s="225">
        <f t="shared" si="1"/>
        <v>3</v>
      </c>
      <c r="J13" s="226">
        <f t="shared" si="2"/>
        <v>0</v>
      </c>
      <c r="K13" s="227">
        <f t="shared" si="3"/>
        <v>0</v>
      </c>
      <c r="L13" s="35"/>
    </row>
    <row r="14" spans="2:12" ht="34.950000000000003" customHeight="1" x14ac:dyDescent="0.3">
      <c r="B14" s="84" t="str">
        <f t="shared" si="0"/>
        <v>Com</v>
      </c>
      <c r="C14" s="85">
        <f>IF(ISTEXT(D14),MAX($C$6:$C13)+1,"")</f>
        <v>10</v>
      </c>
      <c r="D14" s="86" t="s">
        <v>9</v>
      </c>
      <c r="E14" s="93" t="s">
        <v>704</v>
      </c>
      <c r="F14" s="228" t="s">
        <v>43</v>
      </c>
      <c r="G14" s="223" t="s">
        <v>486</v>
      </c>
      <c r="H14" s="230">
        <f>COUNTIFS(D:D,"=Important",F:F,"=Function Available")</f>
        <v>0</v>
      </c>
      <c r="I14" s="225">
        <f t="shared" si="1"/>
        <v>3</v>
      </c>
      <c r="J14" s="226">
        <f t="shared" si="2"/>
        <v>0</v>
      </c>
      <c r="K14" s="227">
        <f t="shared" si="3"/>
        <v>0</v>
      </c>
      <c r="L14" s="37"/>
    </row>
    <row r="15" spans="2:12" ht="34.950000000000003" customHeight="1" x14ac:dyDescent="0.3">
      <c r="B15" s="84" t="str">
        <f t="shared" si="0"/>
        <v>Com</v>
      </c>
      <c r="C15" s="85">
        <f>IF(ISTEXT(D15),MAX($C$6:$C14)+1,"")</f>
        <v>11</v>
      </c>
      <c r="D15" s="86" t="s">
        <v>9</v>
      </c>
      <c r="E15" s="93" t="s">
        <v>705</v>
      </c>
      <c r="F15" s="228" t="s">
        <v>43</v>
      </c>
      <c r="G15" s="229" t="s">
        <v>488</v>
      </c>
      <c r="H15" s="233">
        <f>COUNTIFS(D:D,"=Important",F:F,"=Function Not Available")</f>
        <v>0</v>
      </c>
      <c r="I15" s="242">
        <f t="shared" si="1"/>
        <v>3</v>
      </c>
      <c r="J15" s="243">
        <f t="shared" si="2"/>
        <v>0</v>
      </c>
      <c r="K15" s="234">
        <f t="shared" si="3"/>
        <v>0</v>
      </c>
      <c r="L15" s="36"/>
    </row>
    <row r="16" spans="2:12" ht="34.950000000000003" customHeight="1" x14ac:dyDescent="0.3">
      <c r="B16" s="84" t="str">
        <f t="shared" si="0"/>
        <v>Com</v>
      </c>
      <c r="C16" s="85">
        <f>IF(ISTEXT(D16),MAX($C$6:$C15)+1,"")</f>
        <v>12</v>
      </c>
      <c r="D16" s="86" t="s">
        <v>9</v>
      </c>
      <c r="E16" s="93" t="s">
        <v>706</v>
      </c>
      <c r="F16" s="231" t="s">
        <v>43</v>
      </c>
      <c r="G16" s="229" t="s">
        <v>490</v>
      </c>
      <c r="H16" s="233">
        <f>COUNTIFS(D:D,"=Important",F:F,"=Exception")</f>
        <v>0</v>
      </c>
      <c r="I16" s="242">
        <f t="shared" si="1"/>
        <v>3</v>
      </c>
      <c r="J16" s="243">
        <f t="shared" si="2"/>
        <v>0</v>
      </c>
      <c r="K16" s="234">
        <f t="shared" si="3"/>
        <v>0</v>
      </c>
      <c r="L16" s="36"/>
    </row>
    <row r="17" spans="2:13" ht="34.950000000000003" customHeight="1" x14ac:dyDescent="0.3">
      <c r="B17" s="98" t="str">
        <f t="shared" si="0"/>
        <v>Com</v>
      </c>
      <c r="C17" s="99">
        <f>IF(ISTEXT(D17),MAX($C$6:$C16)+1,"")</f>
        <v>13</v>
      </c>
      <c r="D17" s="100" t="s">
        <v>9</v>
      </c>
      <c r="E17" s="93" t="s">
        <v>707</v>
      </c>
      <c r="F17" s="228" t="s">
        <v>43</v>
      </c>
      <c r="G17" s="232" t="s">
        <v>492</v>
      </c>
      <c r="H17" s="257">
        <f>COUNTIFS(D:D,"=Minimal",F:F,"=Select From Drop Down")</f>
        <v>21</v>
      </c>
      <c r="I17" s="244">
        <f t="shared" si="1"/>
        <v>3</v>
      </c>
      <c r="J17" s="245">
        <f t="shared" si="2"/>
        <v>0</v>
      </c>
      <c r="K17" s="246">
        <f t="shared" si="3"/>
        <v>0</v>
      </c>
      <c r="L17" s="38"/>
    </row>
    <row r="18" spans="2:13" ht="34.950000000000003" customHeight="1" x14ac:dyDescent="0.3">
      <c r="B18" s="84" t="str">
        <f t="shared" si="0"/>
        <v>Com</v>
      </c>
      <c r="C18" s="85">
        <f>IF(ISTEXT(D18),MAX($C$6:$C17)+1,"")</f>
        <v>14</v>
      </c>
      <c r="D18" s="86" t="s">
        <v>9</v>
      </c>
      <c r="E18" s="93" t="s">
        <v>708</v>
      </c>
      <c r="F18" s="228" t="s">
        <v>43</v>
      </c>
      <c r="G18" s="229" t="s">
        <v>494</v>
      </c>
      <c r="H18" s="233">
        <f>COUNTIFS(D:D,"=Minimal",F:F,"=Function Available")</f>
        <v>0</v>
      </c>
      <c r="I18" s="242">
        <f t="shared" si="1"/>
        <v>3</v>
      </c>
      <c r="J18" s="243">
        <f t="shared" si="2"/>
        <v>0</v>
      </c>
      <c r="K18" s="234">
        <f t="shared" si="3"/>
        <v>0</v>
      </c>
      <c r="L18" s="36"/>
    </row>
    <row r="19" spans="2:13" ht="34.950000000000003" customHeight="1" x14ac:dyDescent="0.3">
      <c r="B19" s="84" t="str">
        <f t="shared" si="0"/>
        <v>Com</v>
      </c>
      <c r="C19" s="85">
        <f>IF(ISTEXT(D19),MAX($C$6:$C18)+1,"")</f>
        <v>15</v>
      </c>
      <c r="D19" s="86" t="s">
        <v>9</v>
      </c>
      <c r="E19" s="93" t="s">
        <v>709</v>
      </c>
      <c r="F19" s="228" t="s">
        <v>43</v>
      </c>
      <c r="G19" s="229" t="s">
        <v>496</v>
      </c>
      <c r="H19" s="233">
        <f>COUNTIFS(D:D,"=Minimal",F:F,"=Function Not Available")</f>
        <v>0</v>
      </c>
      <c r="I19" s="242">
        <f t="shared" si="1"/>
        <v>3</v>
      </c>
      <c r="J19" s="243">
        <f t="shared" si="2"/>
        <v>0</v>
      </c>
      <c r="K19" s="234">
        <f t="shared" si="3"/>
        <v>0</v>
      </c>
      <c r="L19" s="36"/>
    </row>
    <row r="20" spans="2:13" ht="34.950000000000003" customHeight="1" x14ac:dyDescent="0.3">
      <c r="B20" s="84" t="str">
        <f t="shared" si="0"/>
        <v>Com</v>
      </c>
      <c r="C20" s="85">
        <f>IF(ISTEXT(D20),MAX($C$6:$C19)+1,"")</f>
        <v>16</v>
      </c>
      <c r="D20" s="86" t="s">
        <v>9</v>
      </c>
      <c r="E20" s="93" t="s">
        <v>710</v>
      </c>
      <c r="F20" s="228" t="s">
        <v>43</v>
      </c>
      <c r="G20" s="229" t="s">
        <v>498</v>
      </c>
      <c r="H20" s="233">
        <f>COUNTIFS(D:D,"=Minimal",F:F,"=Exception")</f>
        <v>0</v>
      </c>
      <c r="I20" s="242">
        <f t="shared" si="1"/>
        <v>3</v>
      </c>
      <c r="J20" s="243">
        <f t="shared" si="2"/>
        <v>0</v>
      </c>
      <c r="K20" s="234">
        <f t="shared" si="3"/>
        <v>0</v>
      </c>
      <c r="L20" s="36"/>
    </row>
    <row r="21" spans="2:13" ht="34.950000000000003" customHeight="1" x14ac:dyDescent="0.3">
      <c r="B21" s="84" t="str">
        <f t="shared" si="0"/>
        <v>Com</v>
      </c>
      <c r="C21" s="85">
        <f>IF(ISTEXT(D21),MAX($C$6:$C20)+1,"")</f>
        <v>17</v>
      </c>
      <c r="D21" s="86" t="s">
        <v>9</v>
      </c>
      <c r="E21" s="93" t="s">
        <v>711</v>
      </c>
      <c r="F21" s="228" t="s">
        <v>43</v>
      </c>
      <c r="G21" s="229"/>
      <c r="H21" s="247"/>
      <c r="I21" s="242">
        <f t="shared" si="1"/>
        <v>3</v>
      </c>
      <c r="J21" s="243">
        <f t="shared" si="2"/>
        <v>0</v>
      </c>
      <c r="K21" s="234">
        <f t="shared" si="3"/>
        <v>0</v>
      </c>
      <c r="L21" s="36"/>
    </row>
    <row r="22" spans="2:13" ht="34.950000000000003" customHeight="1" x14ac:dyDescent="0.3">
      <c r="B22" s="84" t="str">
        <f t="shared" si="0"/>
        <v>Com</v>
      </c>
      <c r="C22" s="85">
        <f>IF(ISTEXT(D22),MAX($C$6:$C21)+1,"")</f>
        <v>18</v>
      </c>
      <c r="D22" s="86" t="s">
        <v>9</v>
      </c>
      <c r="E22" s="93" t="s">
        <v>712</v>
      </c>
      <c r="F22" s="258" t="s">
        <v>43</v>
      </c>
      <c r="G22" s="229"/>
      <c r="H22" s="247"/>
      <c r="I22" s="242">
        <f t="shared" si="1"/>
        <v>3</v>
      </c>
      <c r="J22" s="243">
        <f t="shared" si="2"/>
        <v>0</v>
      </c>
      <c r="K22" s="234">
        <f t="shared" si="3"/>
        <v>0</v>
      </c>
      <c r="L22" s="35"/>
    </row>
    <row r="23" spans="2:13" ht="34.950000000000003" customHeight="1" x14ac:dyDescent="0.3">
      <c r="B23" s="84" t="str">
        <f t="shared" si="0"/>
        <v>Com</v>
      </c>
      <c r="C23" s="85">
        <f>IF(ISTEXT(D23),MAX($C$6:$C22)+1,"")</f>
        <v>19</v>
      </c>
      <c r="D23" s="86" t="s">
        <v>9</v>
      </c>
      <c r="E23" s="93" t="s">
        <v>713</v>
      </c>
      <c r="F23" s="228" t="s">
        <v>43</v>
      </c>
      <c r="G23" s="229"/>
      <c r="H23" s="247"/>
      <c r="I23" s="242">
        <f t="shared" si="1"/>
        <v>3</v>
      </c>
      <c r="J23" s="243">
        <f t="shared" si="2"/>
        <v>0</v>
      </c>
      <c r="K23" s="234">
        <f t="shared" si="3"/>
        <v>0</v>
      </c>
      <c r="L23" s="36"/>
    </row>
    <row r="24" spans="2:13" s="144" customFormat="1" ht="34.950000000000003" customHeight="1" x14ac:dyDescent="0.3">
      <c r="B24" s="84" t="str">
        <f t="shared" si="0"/>
        <v>Com</v>
      </c>
      <c r="C24" s="85">
        <f>IF(ISTEXT(D24),MAX($C$6:$C23)+1,"")</f>
        <v>20</v>
      </c>
      <c r="D24" s="86" t="s">
        <v>9</v>
      </c>
      <c r="E24" s="93" t="s">
        <v>714</v>
      </c>
      <c r="F24" s="228" t="s">
        <v>43</v>
      </c>
      <c r="G24" s="256"/>
      <c r="H24" s="259"/>
      <c r="I24" s="260">
        <f t="shared" si="1"/>
        <v>3</v>
      </c>
      <c r="J24" s="261">
        <f t="shared" si="2"/>
        <v>0</v>
      </c>
      <c r="K24" s="262">
        <f t="shared" si="3"/>
        <v>0</v>
      </c>
      <c r="L24" s="36"/>
      <c r="M24"/>
    </row>
    <row r="25" spans="2:13" s="145" customFormat="1" ht="15.6" x14ac:dyDescent="0.3">
      <c r="B25" s="103" t="s">
        <v>715</v>
      </c>
      <c r="C25" s="103"/>
      <c r="D25" s="103"/>
      <c r="E25" s="103"/>
      <c r="F25" s="142"/>
      <c r="G25" s="103"/>
      <c r="H25" s="103"/>
      <c r="I25" s="103"/>
      <c r="J25" s="103"/>
      <c r="K25" s="103"/>
      <c r="L25" s="103"/>
      <c r="M25"/>
    </row>
    <row r="26" spans="2:13" ht="34.950000000000003" customHeight="1" x14ac:dyDescent="0.3">
      <c r="B26" s="84" t="str">
        <f t="shared" si="0"/>
        <v>Com</v>
      </c>
      <c r="C26" s="85">
        <f>IF(ISTEXT(D26),MAX($C$6:$C24)+1,"")</f>
        <v>21</v>
      </c>
      <c r="D26" s="86" t="s">
        <v>9</v>
      </c>
      <c r="E26" s="93" t="s">
        <v>716</v>
      </c>
      <c r="F26" s="228" t="s">
        <v>43</v>
      </c>
      <c r="G26" s="223"/>
      <c r="H26" s="248"/>
      <c r="I26" s="225">
        <f t="shared" si="1"/>
        <v>3</v>
      </c>
      <c r="J26" s="226">
        <f t="shared" si="2"/>
        <v>0</v>
      </c>
      <c r="K26" s="227">
        <f t="shared" si="3"/>
        <v>0</v>
      </c>
      <c r="L26" s="35"/>
    </row>
    <row r="27" spans="2:13" ht="34.950000000000003" customHeight="1" x14ac:dyDescent="0.3">
      <c r="B27" s="84" t="str">
        <f t="shared" si="0"/>
        <v>Com</v>
      </c>
      <c r="C27" s="85">
        <f>IF(ISTEXT(D27),MAX($C$6:$C26)+1,"")</f>
        <v>22</v>
      </c>
      <c r="D27" s="86" t="s">
        <v>9</v>
      </c>
      <c r="E27" s="93" t="s">
        <v>717</v>
      </c>
      <c r="F27" s="228" t="s">
        <v>43</v>
      </c>
      <c r="G27" s="229"/>
      <c r="H27" s="247"/>
      <c r="I27" s="242">
        <f t="shared" si="1"/>
        <v>3</v>
      </c>
      <c r="J27" s="243">
        <f t="shared" si="2"/>
        <v>0</v>
      </c>
      <c r="K27" s="234">
        <f t="shared" si="3"/>
        <v>0</v>
      </c>
      <c r="L27" s="37"/>
    </row>
    <row r="28" spans="2:13" ht="30" customHeight="1" x14ac:dyDescent="0.3">
      <c r="B28" s="106" t="str">
        <f t="shared" si="0"/>
        <v/>
      </c>
      <c r="C28" s="106" t="str">
        <f>IF(ISTEXT(D28),MAX($C$6:$C27)+1,"")</f>
        <v/>
      </c>
      <c r="D28" s="106"/>
      <c r="E28" s="146" t="s">
        <v>718</v>
      </c>
      <c r="F28" s="142"/>
      <c r="G28" s="108"/>
      <c r="H28" s="108"/>
      <c r="I28" s="108"/>
      <c r="J28" s="108"/>
      <c r="K28" s="108"/>
      <c r="L28" s="108"/>
    </row>
    <row r="29" spans="2:13" ht="34.950000000000003" customHeight="1" x14ac:dyDescent="0.3">
      <c r="B29" s="84" t="str">
        <f t="shared" si="0"/>
        <v>Com</v>
      </c>
      <c r="C29" s="85">
        <f>IF(ISTEXT(D29),MAX($C$6:$C27)+1,"")</f>
        <v>23</v>
      </c>
      <c r="D29" s="86" t="s">
        <v>9</v>
      </c>
      <c r="E29" s="109" t="s">
        <v>719</v>
      </c>
      <c r="F29" s="228" t="s">
        <v>43</v>
      </c>
      <c r="G29" s="229"/>
      <c r="H29" s="247"/>
      <c r="I29" s="242">
        <f t="shared" si="1"/>
        <v>3</v>
      </c>
      <c r="J29" s="243">
        <f t="shared" si="2"/>
        <v>0</v>
      </c>
      <c r="K29" s="234">
        <f t="shared" si="3"/>
        <v>0</v>
      </c>
      <c r="L29" s="36"/>
    </row>
    <row r="30" spans="2:13" ht="34.950000000000003" customHeight="1" x14ac:dyDescent="0.3">
      <c r="B30" s="84" t="str">
        <f t="shared" si="0"/>
        <v>Com</v>
      </c>
      <c r="C30" s="85">
        <f>IF(ISTEXT(D30),MAX($C$6:$C29)+1,"")</f>
        <v>24</v>
      </c>
      <c r="D30" s="86" t="s">
        <v>9</v>
      </c>
      <c r="E30" s="109" t="s">
        <v>720</v>
      </c>
      <c r="F30" s="228" t="s">
        <v>43</v>
      </c>
      <c r="G30" s="229"/>
      <c r="H30" s="247"/>
      <c r="I30" s="242">
        <f t="shared" si="1"/>
        <v>3</v>
      </c>
      <c r="J30" s="243">
        <f t="shared" si="2"/>
        <v>0</v>
      </c>
      <c r="K30" s="234">
        <f t="shared" si="3"/>
        <v>0</v>
      </c>
      <c r="L30" s="35"/>
    </row>
    <row r="31" spans="2:13" ht="34.950000000000003" customHeight="1" x14ac:dyDescent="0.3">
      <c r="B31" s="84" t="str">
        <f t="shared" si="0"/>
        <v>Com</v>
      </c>
      <c r="C31" s="85">
        <f>IF(ISTEXT(D31),MAX($C$6:$C30)+1,"")</f>
        <v>25</v>
      </c>
      <c r="D31" s="86" t="s">
        <v>9</v>
      </c>
      <c r="E31" s="109" t="s">
        <v>308</v>
      </c>
      <c r="F31" s="228" t="s">
        <v>43</v>
      </c>
      <c r="G31" s="229"/>
      <c r="H31" s="247"/>
      <c r="I31" s="242">
        <f t="shared" si="1"/>
        <v>3</v>
      </c>
      <c r="J31" s="243">
        <f t="shared" si="2"/>
        <v>0</v>
      </c>
      <c r="K31" s="234">
        <f t="shared" si="3"/>
        <v>0</v>
      </c>
      <c r="L31" s="37"/>
    </row>
    <row r="32" spans="2:13" ht="34.950000000000003" customHeight="1" x14ac:dyDescent="0.3">
      <c r="B32" s="84" t="str">
        <f t="shared" si="0"/>
        <v>Com</v>
      </c>
      <c r="C32" s="85">
        <f>IF(ISTEXT(D32),MAX($C$6:$C31)+1,"")</f>
        <v>26</v>
      </c>
      <c r="D32" s="86" t="s">
        <v>9</v>
      </c>
      <c r="E32" s="109" t="s">
        <v>721</v>
      </c>
      <c r="F32" s="258" t="s">
        <v>43</v>
      </c>
      <c r="G32" s="229"/>
      <c r="H32" s="247"/>
      <c r="I32" s="242">
        <f t="shared" si="1"/>
        <v>3</v>
      </c>
      <c r="J32" s="243">
        <f t="shared" si="2"/>
        <v>0</v>
      </c>
      <c r="K32" s="234">
        <f t="shared" si="3"/>
        <v>0</v>
      </c>
      <c r="L32" s="35"/>
    </row>
    <row r="33" spans="2:13" ht="34.950000000000003" customHeight="1" x14ac:dyDescent="0.3">
      <c r="B33" s="84" t="str">
        <f t="shared" si="0"/>
        <v>Com</v>
      </c>
      <c r="C33" s="85">
        <f>IF(ISTEXT(D33),MAX($C$6:$C32)+1,"")</f>
        <v>27</v>
      </c>
      <c r="D33" s="86" t="s">
        <v>9</v>
      </c>
      <c r="E33" s="109" t="s">
        <v>722</v>
      </c>
      <c r="F33" s="228" t="s">
        <v>43</v>
      </c>
      <c r="G33" s="229"/>
      <c r="H33" s="247"/>
      <c r="I33" s="242">
        <f t="shared" si="1"/>
        <v>3</v>
      </c>
      <c r="J33" s="243">
        <f t="shared" si="2"/>
        <v>0</v>
      </c>
      <c r="K33" s="234">
        <f t="shared" si="3"/>
        <v>0</v>
      </c>
      <c r="L33" s="36"/>
    </row>
    <row r="34" spans="2:13" ht="34.950000000000003" customHeight="1" x14ac:dyDescent="0.3">
      <c r="B34" s="84" t="str">
        <f t="shared" si="0"/>
        <v>Com</v>
      </c>
      <c r="C34" s="85">
        <f>IF(ISTEXT(D34),MAX($C$6:$C33)+1,"")</f>
        <v>28</v>
      </c>
      <c r="D34" s="86" t="s">
        <v>9</v>
      </c>
      <c r="E34" s="109" t="s">
        <v>723</v>
      </c>
      <c r="F34" s="228" t="s">
        <v>43</v>
      </c>
      <c r="G34" s="229"/>
      <c r="H34" s="247"/>
      <c r="I34" s="242">
        <f t="shared" si="1"/>
        <v>3</v>
      </c>
      <c r="J34" s="243">
        <f t="shared" si="2"/>
        <v>0</v>
      </c>
      <c r="K34" s="234">
        <f t="shared" si="3"/>
        <v>0</v>
      </c>
      <c r="L34" s="36"/>
    </row>
    <row r="35" spans="2:13" ht="34.950000000000003" customHeight="1" x14ac:dyDescent="0.3">
      <c r="B35" s="84" t="str">
        <f t="shared" si="0"/>
        <v>Com</v>
      </c>
      <c r="C35" s="85">
        <f>IF(ISTEXT(D35),MAX($C$6:$C34)+1,"")</f>
        <v>29</v>
      </c>
      <c r="D35" s="86" t="s">
        <v>9</v>
      </c>
      <c r="E35" s="109" t="s">
        <v>724</v>
      </c>
      <c r="F35" s="228" t="s">
        <v>43</v>
      </c>
      <c r="G35" s="229"/>
      <c r="H35" s="247"/>
      <c r="I35" s="242">
        <f t="shared" si="1"/>
        <v>3</v>
      </c>
      <c r="J35" s="243">
        <f t="shared" si="2"/>
        <v>0</v>
      </c>
      <c r="K35" s="234">
        <f t="shared" si="3"/>
        <v>0</v>
      </c>
      <c r="L35" s="36"/>
    </row>
    <row r="36" spans="2:13" ht="34.950000000000003" customHeight="1" x14ac:dyDescent="0.3">
      <c r="B36" s="84" t="str">
        <f t="shared" si="0"/>
        <v>Com</v>
      </c>
      <c r="C36" s="85">
        <f>IF(ISTEXT(D36),MAX($C$6:$C35)+1,"")</f>
        <v>30</v>
      </c>
      <c r="D36" s="86" t="s">
        <v>9</v>
      </c>
      <c r="E36" s="109" t="s">
        <v>725</v>
      </c>
      <c r="F36" s="228" t="s">
        <v>43</v>
      </c>
      <c r="G36" s="229"/>
      <c r="H36" s="247"/>
      <c r="I36" s="242">
        <f t="shared" si="1"/>
        <v>3</v>
      </c>
      <c r="J36" s="243">
        <f t="shared" si="2"/>
        <v>0</v>
      </c>
      <c r="K36" s="234">
        <f>I36*J36</f>
        <v>0</v>
      </c>
      <c r="L36" s="36"/>
    </row>
    <row r="37" spans="2:13" ht="34.950000000000003" customHeight="1" x14ac:dyDescent="0.3">
      <c r="B37" s="84" t="str">
        <f t="shared" si="0"/>
        <v>Com</v>
      </c>
      <c r="C37" s="85">
        <f>IF(ISTEXT(D37),MAX($C$6:$C36)+1,"")</f>
        <v>31</v>
      </c>
      <c r="D37" s="86" t="s">
        <v>9</v>
      </c>
      <c r="E37" s="109" t="s">
        <v>433</v>
      </c>
      <c r="F37" s="228" t="s">
        <v>43</v>
      </c>
      <c r="G37" s="229"/>
      <c r="H37" s="247"/>
      <c r="I37" s="242">
        <f t="shared" si="1"/>
        <v>3</v>
      </c>
      <c r="J37" s="243">
        <f t="shared" si="2"/>
        <v>0</v>
      </c>
      <c r="K37" s="234">
        <f t="shared" ref="K37:K42" si="4">I37*J37</f>
        <v>0</v>
      </c>
      <c r="L37" s="36"/>
    </row>
    <row r="38" spans="2:13" ht="34.950000000000003" customHeight="1" x14ac:dyDescent="0.3">
      <c r="B38" s="84" t="str">
        <f t="shared" si="0"/>
        <v>Com</v>
      </c>
      <c r="C38" s="85">
        <f>IF(ISTEXT(D38),MAX($C$6:$C37)+1,"")</f>
        <v>32</v>
      </c>
      <c r="D38" s="86" t="s">
        <v>9</v>
      </c>
      <c r="E38" s="109" t="s">
        <v>726</v>
      </c>
      <c r="F38" s="228" t="s">
        <v>43</v>
      </c>
      <c r="G38" s="229"/>
      <c r="H38" s="247"/>
      <c r="I38" s="242">
        <f t="shared" si="1"/>
        <v>3</v>
      </c>
      <c r="J38" s="243">
        <f t="shared" si="2"/>
        <v>0</v>
      </c>
      <c r="K38" s="234">
        <f t="shared" si="4"/>
        <v>0</v>
      </c>
      <c r="L38" s="36"/>
    </row>
    <row r="39" spans="2:13" s="145" customFormat="1" ht="15.6" x14ac:dyDescent="0.3">
      <c r="B39" s="103" t="s">
        <v>727</v>
      </c>
      <c r="C39" s="103"/>
      <c r="D39" s="103"/>
      <c r="E39" s="103"/>
      <c r="F39" s="142"/>
      <c r="G39" s="103"/>
      <c r="H39" s="103"/>
      <c r="I39" s="103"/>
      <c r="J39" s="103"/>
      <c r="K39" s="103"/>
      <c r="L39" s="103"/>
      <c r="M39"/>
    </row>
    <row r="40" spans="2:13" ht="34.950000000000003" customHeight="1" x14ac:dyDescent="0.3">
      <c r="B40" s="84" t="str">
        <f t="shared" si="0"/>
        <v>Com</v>
      </c>
      <c r="C40" s="85">
        <f>IF(ISTEXT(D40),MAX($C$6:$C38)+1,"")</f>
        <v>33</v>
      </c>
      <c r="D40" s="86" t="s">
        <v>9</v>
      </c>
      <c r="E40" s="93" t="s">
        <v>728</v>
      </c>
      <c r="F40" s="228" t="s">
        <v>43</v>
      </c>
      <c r="G40" s="229"/>
      <c r="H40" s="247"/>
      <c r="I40" s="242">
        <f t="shared" si="1"/>
        <v>3</v>
      </c>
      <c r="J40" s="243">
        <f t="shared" si="2"/>
        <v>0</v>
      </c>
      <c r="K40" s="234">
        <f t="shared" si="4"/>
        <v>0</v>
      </c>
      <c r="L40" s="36"/>
    </row>
    <row r="41" spans="2:13" ht="34.950000000000003" customHeight="1" x14ac:dyDescent="0.3">
      <c r="B41" s="84" t="str">
        <f t="shared" si="0"/>
        <v>Com</v>
      </c>
      <c r="C41" s="85">
        <f>IF(ISTEXT(D41),MAX($C$6:$C40)+1,"")</f>
        <v>34</v>
      </c>
      <c r="D41" s="86" t="s">
        <v>9</v>
      </c>
      <c r="E41" s="93" t="s">
        <v>729</v>
      </c>
      <c r="F41" s="228" t="s">
        <v>43</v>
      </c>
      <c r="G41" s="229"/>
      <c r="H41" s="247"/>
      <c r="I41" s="242">
        <f t="shared" si="1"/>
        <v>3</v>
      </c>
      <c r="J41" s="243">
        <f t="shared" si="2"/>
        <v>0</v>
      </c>
      <c r="K41" s="234">
        <f t="shared" si="4"/>
        <v>0</v>
      </c>
      <c r="L41" s="36"/>
    </row>
    <row r="42" spans="2:13" ht="34.950000000000003" customHeight="1" x14ac:dyDescent="0.3">
      <c r="B42" s="84" t="str">
        <f t="shared" si="0"/>
        <v>Com</v>
      </c>
      <c r="C42" s="85">
        <f>IF(ISTEXT(D42),MAX($C$6:$C41)+1,"")</f>
        <v>35</v>
      </c>
      <c r="D42" s="86" t="s">
        <v>9</v>
      </c>
      <c r="E42" s="93" t="s">
        <v>730</v>
      </c>
      <c r="F42" s="228" t="s">
        <v>43</v>
      </c>
      <c r="G42" s="229"/>
      <c r="H42" s="247"/>
      <c r="I42" s="242">
        <f t="shared" si="1"/>
        <v>3</v>
      </c>
      <c r="J42" s="243">
        <f t="shared" si="2"/>
        <v>0</v>
      </c>
      <c r="K42" s="234">
        <f t="shared" si="4"/>
        <v>0</v>
      </c>
      <c r="L42" s="38"/>
    </row>
    <row r="43" spans="2:13" ht="30" customHeight="1" x14ac:dyDescent="0.3">
      <c r="B43" s="106" t="str">
        <f>IF(C43="","",$B$5)</f>
        <v/>
      </c>
      <c r="C43" s="106" t="str">
        <f>IF(ISTEXT(D43),MAX($C$6:$C42)+1,"")</f>
        <v/>
      </c>
      <c r="D43" s="106"/>
      <c r="E43" s="146" t="s">
        <v>731</v>
      </c>
      <c r="F43" s="142"/>
      <c r="G43" s="108"/>
      <c r="H43" s="108"/>
      <c r="I43" s="108"/>
      <c r="J43" s="108"/>
      <c r="K43" s="108"/>
      <c r="L43" s="108"/>
    </row>
    <row r="44" spans="2:13" ht="34.950000000000003" customHeight="1" x14ac:dyDescent="0.3">
      <c r="B44" s="84" t="str">
        <f t="shared" si="0"/>
        <v>Com</v>
      </c>
      <c r="C44" s="85">
        <f>IF(ISTEXT(D44),MAX($C$6:$C42)+1,"")</f>
        <v>36</v>
      </c>
      <c r="D44" s="86" t="s">
        <v>9</v>
      </c>
      <c r="E44" s="109" t="s">
        <v>719</v>
      </c>
      <c r="F44" s="228" t="s">
        <v>43</v>
      </c>
      <c r="G44" s="229"/>
      <c r="H44" s="247"/>
      <c r="I44" s="242">
        <f t="shared" si="1"/>
        <v>3</v>
      </c>
      <c r="J44" s="243">
        <f t="shared" si="2"/>
        <v>0</v>
      </c>
      <c r="K44" s="234">
        <f t="shared" ref="K44:K49" si="5">I44*J44</f>
        <v>0</v>
      </c>
      <c r="L44" s="36"/>
    </row>
    <row r="45" spans="2:13" ht="34.950000000000003" customHeight="1" x14ac:dyDescent="0.3">
      <c r="B45" s="84" t="str">
        <f t="shared" si="0"/>
        <v>Com</v>
      </c>
      <c r="C45" s="85">
        <f>IF(ISTEXT(D45),MAX($C$6:$C44)+1,"")</f>
        <v>37</v>
      </c>
      <c r="D45" s="86" t="s">
        <v>9</v>
      </c>
      <c r="E45" s="109" t="s">
        <v>720</v>
      </c>
      <c r="F45" s="263" t="s">
        <v>43</v>
      </c>
      <c r="G45" s="229"/>
      <c r="H45" s="247"/>
      <c r="I45" s="242">
        <f t="shared" si="1"/>
        <v>3</v>
      </c>
      <c r="J45" s="243">
        <f t="shared" si="2"/>
        <v>0</v>
      </c>
      <c r="K45" s="234">
        <f t="shared" si="5"/>
        <v>0</v>
      </c>
      <c r="L45" s="36"/>
    </row>
    <row r="46" spans="2:13" ht="34.950000000000003" customHeight="1" x14ac:dyDescent="0.3">
      <c r="B46" s="84" t="str">
        <f t="shared" si="0"/>
        <v>Com</v>
      </c>
      <c r="C46" s="85">
        <f>IF(ISTEXT(D46),MAX($C$6:$C45)+1,"")</f>
        <v>38</v>
      </c>
      <c r="D46" s="86" t="s">
        <v>9</v>
      </c>
      <c r="E46" s="109" t="s">
        <v>308</v>
      </c>
      <c r="F46" s="228" t="s">
        <v>43</v>
      </c>
      <c r="G46" s="229"/>
      <c r="H46" s="247"/>
      <c r="I46" s="242">
        <f t="shared" si="1"/>
        <v>3</v>
      </c>
      <c r="J46" s="243">
        <f t="shared" si="2"/>
        <v>0</v>
      </c>
      <c r="K46" s="234">
        <f t="shared" si="5"/>
        <v>0</v>
      </c>
      <c r="L46" s="36"/>
    </row>
    <row r="47" spans="2:13" ht="34.950000000000003" customHeight="1" x14ac:dyDescent="0.3">
      <c r="B47" s="84" t="str">
        <f t="shared" si="0"/>
        <v>Com</v>
      </c>
      <c r="C47" s="85">
        <f>IF(ISTEXT(D47),MAX($C$6:$C46)+1,"")</f>
        <v>39</v>
      </c>
      <c r="D47" s="86" t="s">
        <v>9</v>
      </c>
      <c r="E47" s="109" t="s">
        <v>721</v>
      </c>
      <c r="F47" s="228" t="s">
        <v>43</v>
      </c>
      <c r="G47" s="229"/>
      <c r="H47" s="247"/>
      <c r="I47" s="242">
        <f t="shared" si="1"/>
        <v>3</v>
      </c>
      <c r="J47" s="243">
        <f t="shared" si="2"/>
        <v>0</v>
      </c>
      <c r="K47" s="234">
        <f t="shared" si="5"/>
        <v>0</v>
      </c>
      <c r="L47" s="36"/>
    </row>
    <row r="48" spans="2:13" ht="34.950000000000003" customHeight="1" x14ac:dyDescent="0.3">
      <c r="B48" s="84" t="str">
        <f t="shared" si="0"/>
        <v>Com</v>
      </c>
      <c r="C48" s="85">
        <f>IF(ISTEXT(D48),MAX($C$6:$C47)+1,"")</f>
        <v>40</v>
      </c>
      <c r="D48" s="86" t="s">
        <v>9</v>
      </c>
      <c r="E48" s="109" t="s">
        <v>722</v>
      </c>
      <c r="F48" s="228" t="s">
        <v>43</v>
      </c>
      <c r="G48" s="229"/>
      <c r="H48" s="247"/>
      <c r="I48" s="242">
        <f t="shared" si="1"/>
        <v>3</v>
      </c>
      <c r="J48" s="243">
        <f t="shared" si="2"/>
        <v>0</v>
      </c>
      <c r="K48" s="234">
        <f t="shared" si="5"/>
        <v>0</v>
      </c>
      <c r="L48" s="36"/>
    </row>
    <row r="49" spans="2:13" ht="34.950000000000003" customHeight="1" x14ac:dyDescent="0.3">
      <c r="B49" s="84" t="str">
        <f t="shared" si="0"/>
        <v>Com</v>
      </c>
      <c r="C49" s="85">
        <f>IF(ISTEXT(D49),MAX($C$6:$C48)+1,"")</f>
        <v>41</v>
      </c>
      <c r="D49" s="86" t="s">
        <v>9</v>
      </c>
      <c r="E49" s="109" t="s">
        <v>723</v>
      </c>
      <c r="F49" s="228" t="s">
        <v>43</v>
      </c>
      <c r="G49" s="223"/>
      <c r="H49" s="248"/>
      <c r="I49" s="225">
        <f t="shared" si="1"/>
        <v>3</v>
      </c>
      <c r="J49" s="226">
        <f t="shared" si="2"/>
        <v>0</v>
      </c>
      <c r="K49" s="227">
        <f t="shared" si="5"/>
        <v>0</v>
      </c>
      <c r="L49" s="36"/>
    </row>
    <row r="50" spans="2:13" ht="34.950000000000003" customHeight="1" x14ac:dyDescent="0.3">
      <c r="B50" s="84" t="str">
        <f t="shared" si="0"/>
        <v>Com</v>
      </c>
      <c r="C50" s="85">
        <f>IF(ISTEXT(D50),MAX($C$6:$C49)+1,"")</f>
        <v>42</v>
      </c>
      <c r="D50" s="86" t="s">
        <v>9</v>
      </c>
      <c r="E50" s="109" t="s">
        <v>724</v>
      </c>
      <c r="F50" s="228" t="s">
        <v>43</v>
      </c>
      <c r="G50" s="229"/>
      <c r="H50" s="247"/>
      <c r="I50" s="242">
        <f t="shared" si="1"/>
        <v>3</v>
      </c>
      <c r="J50" s="243">
        <f t="shared" si="2"/>
        <v>0</v>
      </c>
      <c r="K50" s="234">
        <f t="shared" ref="K50:K56" si="6">I50*J50</f>
        <v>0</v>
      </c>
      <c r="L50" s="36"/>
    </row>
    <row r="51" spans="2:13" ht="34.950000000000003" customHeight="1" x14ac:dyDescent="0.3">
      <c r="B51" s="84" t="str">
        <f t="shared" si="0"/>
        <v>Com</v>
      </c>
      <c r="C51" s="85">
        <f>IF(ISTEXT(D51),MAX($C$6:$C50)+1,"")</f>
        <v>43</v>
      </c>
      <c r="D51" s="86" t="s">
        <v>9</v>
      </c>
      <c r="E51" s="109" t="s">
        <v>725</v>
      </c>
      <c r="F51" s="258" t="s">
        <v>43</v>
      </c>
      <c r="G51" s="229"/>
      <c r="H51" s="247"/>
      <c r="I51" s="242">
        <f t="shared" si="1"/>
        <v>3</v>
      </c>
      <c r="J51" s="243">
        <f t="shared" si="2"/>
        <v>0</v>
      </c>
      <c r="K51" s="234">
        <f t="shared" si="6"/>
        <v>0</v>
      </c>
      <c r="L51" s="35"/>
    </row>
    <row r="52" spans="2:13" ht="34.950000000000003" customHeight="1" x14ac:dyDescent="0.3">
      <c r="B52" s="84" t="str">
        <f t="shared" si="0"/>
        <v>Com</v>
      </c>
      <c r="C52" s="85">
        <f>IF(ISTEXT(D52),MAX($C$6:$C51)+1,"")</f>
        <v>44</v>
      </c>
      <c r="D52" s="86" t="s">
        <v>9</v>
      </c>
      <c r="E52" s="109" t="s">
        <v>433</v>
      </c>
      <c r="F52" s="228" t="s">
        <v>43</v>
      </c>
      <c r="G52" s="229"/>
      <c r="H52" s="247"/>
      <c r="I52" s="242">
        <f t="shared" si="1"/>
        <v>3</v>
      </c>
      <c r="J52" s="243">
        <f t="shared" si="2"/>
        <v>0</v>
      </c>
      <c r="K52" s="234">
        <f t="shared" si="6"/>
        <v>0</v>
      </c>
      <c r="L52" s="36"/>
    </row>
    <row r="53" spans="2:13" ht="34.950000000000003" customHeight="1" x14ac:dyDescent="0.3">
      <c r="B53" s="84" t="str">
        <f t="shared" si="0"/>
        <v>Com</v>
      </c>
      <c r="C53" s="85">
        <f>IF(ISTEXT(D53),MAX($C$6:$C52)+1,"")</f>
        <v>45</v>
      </c>
      <c r="D53" s="86" t="s">
        <v>9</v>
      </c>
      <c r="E53" s="109" t="s">
        <v>726</v>
      </c>
      <c r="F53" s="228" t="s">
        <v>43</v>
      </c>
      <c r="G53" s="229"/>
      <c r="H53" s="247"/>
      <c r="I53" s="242">
        <f t="shared" si="1"/>
        <v>3</v>
      </c>
      <c r="J53" s="243">
        <f t="shared" si="2"/>
        <v>0</v>
      </c>
      <c r="K53" s="234">
        <f t="shared" si="6"/>
        <v>0</v>
      </c>
      <c r="L53" s="36"/>
    </row>
    <row r="54" spans="2:13" ht="34.950000000000003" customHeight="1" x14ac:dyDescent="0.3">
      <c r="B54" s="112" t="str">
        <f t="shared" si="0"/>
        <v>Com</v>
      </c>
      <c r="C54" s="113">
        <f>IF(ISTEXT(D54),MAX($C$6:$C53)+1,"")</f>
        <v>46</v>
      </c>
      <c r="D54" s="114" t="s">
        <v>9</v>
      </c>
      <c r="E54" s="147" t="s">
        <v>732</v>
      </c>
      <c r="F54" s="264" t="s">
        <v>43</v>
      </c>
      <c r="G54" s="250"/>
      <c r="H54" s="251"/>
      <c r="I54" s="252">
        <f t="shared" si="1"/>
        <v>3</v>
      </c>
      <c r="J54" s="253">
        <f t="shared" si="2"/>
        <v>0</v>
      </c>
      <c r="K54" s="254">
        <f t="shared" si="6"/>
        <v>0</v>
      </c>
      <c r="L54" s="35"/>
    </row>
    <row r="55" spans="2:13" ht="34.950000000000003" customHeight="1" x14ac:dyDescent="0.3">
      <c r="B55" s="84" t="str">
        <f t="shared" si="0"/>
        <v>Com</v>
      </c>
      <c r="C55" s="85">
        <f>IF(ISTEXT(D55),MAX($C$6:$C54)+1,"")</f>
        <v>47</v>
      </c>
      <c r="D55" s="86" t="s">
        <v>9</v>
      </c>
      <c r="E55" s="109" t="s">
        <v>733</v>
      </c>
      <c r="F55" s="228" t="s">
        <v>43</v>
      </c>
      <c r="G55" s="229"/>
      <c r="H55" s="247"/>
      <c r="I55" s="242">
        <f t="shared" si="1"/>
        <v>3</v>
      </c>
      <c r="J55" s="243">
        <f t="shared" si="2"/>
        <v>0</v>
      </c>
      <c r="K55" s="234">
        <f t="shared" si="6"/>
        <v>0</v>
      </c>
      <c r="L55" s="36"/>
    </row>
    <row r="56" spans="2:13" ht="34.950000000000003" customHeight="1" x14ac:dyDescent="0.3">
      <c r="B56" s="84" t="str">
        <f t="shared" si="0"/>
        <v>Com</v>
      </c>
      <c r="C56" s="85">
        <f>IF(ISTEXT(D56),MAX($C$6:$C55)+1,"")</f>
        <v>48</v>
      </c>
      <c r="D56" s="86" t="s">
        <v>9</v>
      </c>
      <c r="E56" s="109" t="s">
        <v>734</v>
      </c>
      <c r="F56" s="228" t="s">
        <v>43</v>
      </c>
      <c r="G56" s="229"/>
      <c r="H56" s="247"/>
      <c r="I56" s="242">
        <f t="shared" si="1"/>
        <v>3</v>
      </c>
      <c r="J56" s="243">
        <f t="shared" si="2"/>
        <v>0</v>
      </c>
      <c r="K56" s="234">
        <f t="shared" si="6"/>
        <v>0</v>
      </c>
      <c r="L56" s="36"/>
    </row>
    <row r="57" spans="2:13" s="145" customFormat="1" ht="15" customHeight="1" x14ac:dyDescent="0.3">
      <c r="B57" s="103" t="s">
        <v>727</v>
      </c>
      <c r="C57" s="103"/>
      <c r="D57" s="103"/>
      <c r="E57" s="103"/>
      <c r="F57" s="103"/>
      <c r="G57" s="103"/>
      <c r="H57" s="103"/>
      <c r="I57" s="103"/>
      <c r="J57" s="103"/>
      <c r="K57" s="103"/>
      <c r="L57" s="103"/>
      <c r="M57"/>
    </row>
    <row r="58" spans="2:13" ht="34.950000000000003" customHeight="1" x14ac:dyDescent="0.3">
      <c r="B58" s="84" t="str">
        <f t="shared" si="0"/>
        <v>Com</v>
      </c>
      <c r="C58" s="85">
        <f>IF(ISTEXT(D58),MAX($C$6:$C56)+1,"")</f>
        <v>49</v>
      </c>
      <c r="D58" s="86" t="s">
        <v>9</v>
      </c>
      <c r="E58" s="87" t="s">
        <v>735</v>
      </c>
      <c r="F58" s="228" t="s">
        <v>43</v>
      </c>
      <c r="G58" s="223"/>
      <c r="H58" s="248"/>
      <c r="I58" s="225">
        <f t="shared" si="1"/>
        <v>3</v>
      </c>
      <c r="J58" s="226">
        <f t="shared" si="2"/>
        <v>0</v>
      </c>
      <c r="K58" s="227">
        <f>I58*J58</f>
        <v>0</v>
      </c>
      <c r="L58" s="36"/>
    </row>
    <row r="59" spans="2:13" ht="34.950000000000003" customHeight="1" x14ac:dyDescent="0.3">
      <c r="B59" s="84" t="str">
        <f t="shared" si="0"/>
        <v>Com</v>
      </c>
      <c r="C59" s="85">
        <f>IF(ISTEXT(D59),MAX($C$6:$C58)+1,"")</f>
        <v>50</v>
      </c>
      <c r="D59" s="86" t="s">
        <v>9</v>
      </c>
      <c r="E59" s="87" t="s">
        <v>736</v>
      </c>
      <c r="F59" s="228" t="s">
        <v>43</v>
      </c>
      <c r="G59" s="229"/>
      <c r="H59" s="247"/>
      <c r="I59" s="242">
        <f t="shared" si="1"/>
        <v>3</v>
      </c>
      <c r="J59" s="243">
        <f t="shared" si="2"/>
        <v>0</v>
      </c>
      <c r="K59" s="234">
        <f t="shared" ref="K59:K65" si="7">I59*J59</f>
        <v>0</v>
      </c>
      <c r="L59" s="36"/>
    </row>
    <row r="60" spans="2:13" ht="41.4" x14ac:dyDescent="0.3">
      <c r="B60" s="84" t="str">
        <f t="shared" si="0"/>
        <v>Com</v>
      </c>
      <c r="C60" s="85">
        <f>IF(ISTEXT(D60),MAX($C$6:$C59)+1,"")</f>
        <v>51</v>
      </c>
      <c r="D60" s="86" t="s">
        <v>9</v>
      </c>
      <c r="E60" s="93" t="s">
        <v>737</v>
      </c>
      <c r="F60" s="228" t="s">
        <v>43</v>
      </c>
      <c r="G60" s="229"/>
      <c r="H60" s="247"/>
      <c r="I60" s="242">
        <f t="shared" si="1"/>
        <v>3</v>
      </c>
      <c r="J60" s="243">
        <f t="shared" si="2"/>
        <v>0</v>
      </c>
      <c r="K60" s="234">
        <f t="shared" si="7"/>
        <v>0</v>
      </c>
      <c r="L60" s="36"/>
    </row>
    <row r="61" spans="2:13" ht="34.950000000000003" customHeight="1" x14ac:dyDescent="0.3">
      <c r="B61" s="84" t="str">
        <f t="shared" si="0"/>
        <v>Com</v>
      </c>
      <c r="C61" s="85">
        <f>IF(ISTEXT(D61),MAX($C$6:$C60)+1,"")</f>
        <v>52</v>
      </c>
      <c r="D61" s="86" t="s">
        <v>9</v>
      </c>
      <c r="E61" s="93" t="s">
        <v>738</v>
      </c>
      <c r="F61" s="258" t="s">
        <v>43</v>
      </c>
      <c r="G61" s="229"/>
      <c r="H61" s="247"/>
      <c r="I61" s="242">
        <f t="shared" si="1"/>
        <v>3</v>
      </c>
      <c r="J61" s="243">
        <f t="shared" si="2"/>
        <v>0</v>
      </c>
      <c r="K61" s="234">
        <f t="shared" si="7"/>
        <v>0</v>
      </c>
      <c r="L61" s="35"/>
    </row>
    <row r="62" spans="2:13" s="145" customFormat="1" ht="21" customHeight="1" x14ac:dyDescent="0.3">
      <c r="B62" s="123" t="s">
        <v>739</v>
      </c>
      <c r="C62" s="123"/>
      <c r="D62" s="123"/>
      <c r="E62" s="123"/>
      <c r="F62" s="142"/>
      <c r="G62" s="103"/>
      <c r="H62" s="103"/>
      <c r="I62" s="103"/>
      <c r="J62" s="103"/>
      <c r="K62" s="103"/>
      <c r="L62" s="103"/>
      <c r="M62"/>
    </row>
    <row r="63" spans="2:13" s="145" customFormat="1" ht="15" customHeight="1" x14ac:dyDescent="0.3">
      <c r="B63" s="148" t="s">
        <v>740</v>
      </c>
      <c r="C63" s="148"/>
      <c r="D63" s="148"/>
      <c r="E63" s="148"/>
      <c r="F63" s="142"/>
      <c r="G63" s="103"/>
      <c r="H63" s="103"/>
      <c r="I63" s="103"/>
      <c r="J63" s="103"/>
      <c r="K63" s="103"/>
      <c r="L63" s="103"/>
      <c r="M63"/>
    </row>
    <row r="64" spans="2:13" ht="34.950000000000003" customHeight="1" x14ac:dyDescent="0.3">
      <c r="B64" s="84" t="str">
        <f t="shared" si="0"/>
        <v>Com</v>
      </c>
      <c r="C64" s="85">
        <f>IF(ISTEXT(D64),MAX($C$6:$C61)+1,"")</f>
        <v>53</v>
      </c>
      <c r="D64" s="86" t="s">
        <v>9</v>
      </c>
      <c r="E64" s="149" t="s">
        <v>741</v>
      </c>
      <c r="F64" s="258" t="s">
        <v>43</v>
      </c>
      <c r="G64" s="229"/>
      <c r="H64" s="247"/>
      <c r="I64" s="242">
        <f t="shared" si="1"/>
        <v>3</v>
      </c>
      <c r="J64" s="243">
        <f t="shared" si="2"/>
        <v>0</v>
      </c>
      <c r="K64" s="234">
        <f t="shared" si="7"/>
        <v>0</v>
      </c>
      <c r="L64" s="35"/>
    </row>
    <row r="65" spans="2:12" ht="34.950000000000003" customHeight="1" x14ac:dyDescent="0.3">
      <c r="B65" s="84" t="str">
        <f t="shared" si="0"/>
        <v>Com</v>
      </c>
      <c r="C65" s="85">
        <f>IF(ISTEXT(D65),MAX($C$6:$C64)+1,"")</f>
        <v>54</v>
      </c>
      <c r="D65" s="86" t="s">
        <v>11</v>
      </c>
      <c r="E65" s="149" t="s">
        <v>742</v>
      </c>
      <c r="F65" s="228" t="s">
        <v>43</v>
      </c>
      <c r="G65" s="229"/>
      <c r="H65" s="247"/>
      <c r="I65" s="242">
        <f t="shared" si="1"/>
        <v>1</v>
      </c>
      <c r="J65" s="243">
        <f t="shared" si="2"/>
        <v>0</v>
      </c>
      <c r="K65" s="234">
        <f t="shared" si="7"/>
        <v>0</v>
      </c>
      <c r="L65" s="36"/>
    </row>
    <row r="66" spans="2:12" ht="34.950000000000003" customHeight="1" x14ac:dyDescent="0.3">
      <c r="B66" s="84" t="str">
        <f t="shared" si="0"/>
        <v>Com</v>
      </c>
      <c r="C66" s="85">
        <f>IF(ISTEXT(D66),MAX($C$6:$C65)+1,"")</f>
        <v>55</v>
      </c>
      <c r="D66" s="86" t="s">
        <v>11</v>
      </c>
      <c r="E66" s="149" t="s">
        <v>743</v>
      </c>
      <c r="F66" s="228" t="s">
        <v>43</v>
      </c>
      <c r="G66" s="223"/>
      <c r="H66" s="248"/>
      <c r="I66" s="225">
        <f t="shared" si="1"/>
        <v>1</v>
      </c>
      <c r="J66" s="226">
        <f t="shared" si="2"/>
        <v>0</v>
      </c>
      <c r="K66" s="227">
        <f>I66*J66</f>
        <v>0</v>
      </c>
      <c r="L66" s="36"/>
    </row>
    <row r="67" spans="2:12" ht="34.950000000000003" customHeight="1" x14ac:dyDescent="0.3">
      <c r="B67" s="84" t="str">
        <f t="shared" si="0"/>
        <v>Com</v>
      </c>
      <c r="C67" s="85">
        <f>IF(ISTEXT(D67),MAX($C$6:$C66)+1,"")</f>
        <v>56</v>
      </c>
      <c r="D67" s="86" t="s">
        <v>9</v>
      </c>
      <c r="E67" s="150" t="s">
        <v>744</v>
      </c>
      <c r="F67" s="228" t="s">
        <v>43</v>
      </c>
      <c r="G67" s="229"/>
      <c r="H67" s="247"/>
      <c r="I67" s="242">
        <f t="shared" si="1"/>
        <v>3</v>
      </c>
      <c r="J67" s="243">
        <f t="shared" si="2"/>
        <v>0</v>
      </c>
      <c r="K67" s="234">
        <f t="shared" ref="K67:K72" si="8">I67*J67</f>
        <v>0</v>
      </c>
      <c r="L67" s="36"/>
    </row>
    <row r="68" spans="2:12" ht="30" customHeight="1" x14ac:dyDescent="0.3">
      <c r="B68" s="106" t="str">
        <f t="shared" si="0"/>
        <v/>
      </c>
      <c r="C68" s="106" t="str">
        <f>IF(ISTEXT(D68),MAX($C$6:$C67)+1,"")</f>
        <v/>
      </c>
      <c r="D68" s="106"/>
      <c r="E68" s="151" t="s">
        <v>745</v>
      </c>
      <c r="F68" s="142"/>
      <c r="G68" s="108"/>
      <c r="H68" s="108"/>
      <c r="I68" s="108"/>
      <c r="J68" s="108"/>
      <c r="K68" s="108"/>
      <c r="L68" s="108"/>
    </row>
    <row r="69" spans="2:12" ht="34.950000000000003" customHeight="1" x14ac:dyDescent="0.3">
      <c r="B69" s="84" t="str">
        <f t="shared" si="0"/>
        <v>Com</v>
      </c>
      <c r="C69" s="85">
        <f>IF(ISTEXT(D69),MAX($C$6:$C67)+1,"")</f>
        <v>57</v>
      </c>
      <c r="D69" s="86" t="s">
        <v>9</v>
      </c>
      <c r="E69" s="152" t="s">
        <v>746</v>
      </c>
      <c r="F69" s="228" t="s">
        <v>43</v>
      </c>
      <c r="G69" s="229"/>
      <c r="H69" s="247"/>
      <c r="I69" s="242">
        <f t="shared" si="1"/>
        <v>3</v>
      </c>
      <c r="J69" s="243">
        <f t="shared" si="2"/>
        <v>0</v>
      </c>
      <c r="K69" s="234">
        <f t="shared" si="8"/>
        <v>0</v>
      </c>
      <c r="L69" s="36"/>
    </row>
    <row r="70" spans="2:12" ht="34.950000000000003" customHeight="1" x14ac:dyDescent="0.3">
      <c r="B70" s="84" t="str">
        <f t="shared" si="0"/>
        <v>Com</v>
      </c>
      <c r="C70" s="85">
        <f>IF(ISTEXT(D70),MAX($C$6:$C69)+1,"")</f>
        <v>58</v>
      </c>
      <c r="D70" s="86" t="s">
        <v>9</v>
      </c>
      <c r="E70" s="153" t="s">
        <v>747</v>
      </c>
      <c r="F70" s="228" t="s">
        <v>43</v>
      </c>
      <c r="G70" s="229"/>
      <c r="H70" s="247"/>
      <c r="I70" s="242">
        <f t="shared" si="1"/>
        <v>3</v>
      </c>
      <c r="J70" s="243">
        <f t="shared" si="2"/>
        <v>0</v>
      </c>
      <c r="K70" s="234">
        <f t="shared" si="8"/>
        <v>0</v>
      </c>
      <c r="L70" s="36"/>
    </row>
    <row r="71" spans="2:12" ht="34.950000000000003" customHeight="1" x14ac:dyDescent="0.3">
      <c r="B71" s="84" t="str">
        <f t="shared" si="0"/>
        <v>Com</v>
      </c>
      <c r="C71" s="85">
        <f>IF(ISTEXT(D71),MAX($C$6:$C70)+1,"")</f>
        <v>59</v>
      </c>
      <c r="D71" s="86" t="s">
        <v>9</v>
      </c>
      <c r="E71" s="153" t="s">
        <v>748</v>
      </c>
      <c r="F71" s="228" t="s">
        <v>43</v>
      </c>
      <c r="G71" s="229"/>
      <c r="H71" s="247"/>
      <c r="I71" s="242">
        <f t="shared" si="1"/>
        <v>3</v>
      </c>
      <c r="J71" s="243">
        <f t="shared" si="2"/>
        <v>0</v>
      </c>
      <c r="K71" s="234">
        <f t="shared" si="8"/>
        <v>0</v>
      </c>
      <c r="L71" s="36"/>
    </row>
    <row r="72" spans="2:12" ht="34.950000000000003" customHeight="1" x14ac:dyDescent="0.3">
      <c r="B72" s="84" t="str">
        <f t="shared" si="0"/>
        <v>Com</v>
      </c>
      <c r="C72" s="85">
        <f>IF(ISTEXT(D72),MAX($C$6:$C71)+1,"")</f>
        <v>60</v>
      </c>
      <c r="D72" s="86" t="s">
        <v>9</v>
      </c>
      <c r="E72" s="153" t="s">
        <v>749</v>
      </c>
      <c r="F72" s="228" t="s">
        <v>43</v>
      </c>
      <c r="G72" s="229"/>
      <c r="H72" s="247"/>
      <c r="I72" s="242">
        <f t="shared" si="1"/>
        <v>3</v>
      </c>
      <c r="J72" s="243">
        <f t="shared" si="2"/>
        <v>0</v>
      </c>
      <c r="K72" s="234">
        <f t="shared" si="8"/>
        <v>0</v>
      </c>
      <c r="L72" s="36"/>
    </row>
    <row r="73" spans="2:12" ht="34.950000000000003" customHeight="1" x14ac:dyDescent="0.3">
      <c r="B73" s="84" t="str">
        <f t="shared" si="0"/>
        <v>Com</v>
      </c>
      <c r="C73" s="85">
        <f>IF(ISTEXT(D73),MAX($C$6:$C72)+1,"")</f>
        <v>61</v>
      </c>
      <c r="D73" s="86" t="s">
        <v>9</v>
      </c>
      <c r="E73" s="153" t="s">
        <v>750</v>
      </c>
      <c r="F73" s="228" t="s">
        <v>43</v>
      </c>
      <c r="G73" s="223"/>
      <c r="H73" s="248"/>
      <c r="I73" s="225">
        <f t="shared" si="1"/>
        <v>3</v>
      </c>
      <c r="J73" s="226">
        <f t="shared" si="2"/>
        <v>0</v>
      </c>
      <c r="K73" s="227">
        <f>I73*J73</f>
        <v>0</v>
      </c>
      <c r="L73" s="36"/>
    </row>
    <row r="74" spans="2:12" ht="34.950000000000003" customHeight="1" x14ac:dyDescent="0.3">
      <c r="B74" s="84" t="str">
        <f t="shared" si="0"/>
        <v>Com</v>
      </c>
      <c r="C74" s="85">
        <f>IF(ISTEXT(D74),MAX($C$6:$C73)+1,"")</f>
        <v>62</v>
      </c>
      <c r="D74" s="86" t="s">
        <v>9</v>
      </c>
      <c r="E74" s="153" t="s">
        <v>751</v>
      </c>
      <c r="F74" s="228" t="s">
        <v>43</v>
      </c>
      <c r="G74" s="229"/>
      <c r="H74" s="247"/>
      <c r="I74" s="242">
        <f t="shared" si="1"/>
        <v>3</v>
      </c>
      <c r="J74" s="243">
        <f t="shared" si="2"/>
        <v>0</v>
      </c>
      <c r="K74" s="234">
        <f t="shared" ref="K74:K79" si="9">I74*J74</f>
        <v>0</v>
      </c>
      <c r="L74" s="36"/>
    </row>
    <row r="75" spans="2:12" ht="34.950000000000003" customHeight="1" x14ac:dyDescent="0.3">
      <c r="B75" s="84" t="str">
        <f t="shared" ref="B75:B140" si="10">IF(C75="","",$B$5)</f>
        <v>Com</v>
      </c>
      <c r="C75" s="85">
        <f>IF(ISTEXT(D75),MAX($C$6:$C74)+1,"")</f>
        <v>63</v>
      </c>
      <c r="D75" s="86" t="s">
        <v>9</v>
      </c>
      <c r="E75" s="154" t="s">
        <v>752</v>
      </c>
      <c r="F75" s="228" t="s">
        <v>43</v>
      </c>
      <c r="G75" s="229"/>
      <c r="H75" s="247"/>
      <c r="I75" s="242">
        <f t="shared" ref="I75:I141" si="11">VLOOKUP($D75,SpecData,2,FALSE)</f>
        <v>3</v>
      </c>
      <c r="J75" s="243">
        <f t="shared" ref="J75:J141" si="12">VLOOKUP($F75,AvailabilityData,2,FALSE)</f>
        <v>0</v>
      </c>
      <c r="K75" s="234">
        <f t="shared" si="9"/>
        <v>0</v>
      </c>
      <c r="L75" s="36"/>
    </row>
    <row r="76" spans="2:12" ht="34.950000000000003" customHeight="1" x14ac:dyDescent="0.3">
      <c r="B76" s="84" t="str">
        <f t="shared" si="10"/>
        <v>Com</v>
      </c>
      <c r="C76" s="85">
        <f>IF(ISTEXT(D76),MAX($C$6:$C75)+1,"")</f>
        <v>64</v>
      </c>
      <c r="D76" s="86" t="s">
        <v>9</v>
      </c>
      <c r="E76" s="155" t="s">
        <v>753</v>
      </c>
      <c r="F76" s="228" t="s">
        <v>43</v>
      </c>
      <c r="G76" s="229"/>
      <c r="H76" s="247"/>
      <c r="I76" s="242">
        <f t="shared" si="11"/>
        <v>3</v>
      </c>
      <c r="J76" s="243">
        <f t="shared" si="12"/>
        <v>0</v>
      </c>
      <c r="K76" s="234">
        <f t="shared" si="9"/>
        <v>0</v>
      </c>
      <c r="L76" s="36"/>
    </row>
    <row r="77" spans="2:12" ht="30" customHeight="1" x14ac:dyDescent="0.3">
      <c r="B77" s="106" t="str">
        <f t="shared" si="10"/>
        <v/>
      </c>
      <c r="C77" s="106" t="str">
        <f>IF(ISTEXT(D77),MAX($C$6:$C76)+1,"")</f>
        <v/>
      </c>
      <c r="D77" s="106"/>
      <c r="E77" s="151" t="s">
        <v>754</v>
      </c>
      <c r="F77" s="142"/>
      <c r="G77" s="108"/>
      <c r="H77" s="108"/>
      <c r="I77" s="108"/>
      <c r="J77" s="108"/>
      <c r="K77" s="108"/>
      <c r="L77" s="108"/>
    </row>
    <row r="78" spans="2:12" ht="34.950000000000003" customHeight="1" x14ac:dyDescent="0.3">
      <c r="B78" s="84" t="str">
        <f t="shared" si="10"/>
        <v>Com</v>
      </c>
      <c r="C78" s="85">
        <f>IF(ISTEXT(D78),MAX($C$6:$C76)+1,"")</f>
        <v>65</v>
      </c>
      <c r="D78" s="86" t="s">
        <v>9</v>
      </c>
      <c r="E78" s="152" t="s">
        <v>755</v>
      </c>
      <c r="F78" s="228" t="s">
        <v>43</v>
      </c>
      <c r="G78" s="229"/>
      <c r="H78" s="247"/>
      <c r="I78" s="242">
        <f t="shared" si="11"/>
        <v>3</v>
      </c>
      <c r="J78" s="243">
        <f t="shared" si="12"/>
        <v>0</v>
      </c>
      <c r="K78" s="234">
        <f t="shared" si="9"/>
        <v>0</v>
      </c>
      <c r="L78" s="36"/>
    </row>
    <row r="79" spans="2:12" ht="34.950000000000003" customHeight="1" x14ac:dyDescent="0.3">
      <c r="B79" s="84" t="str">
        <f t="shared" si="10"/>
        <v>Com</v>
      </c>
      <c r="C79" s="85">
        <f>IF(ISTEXT(D79),MAX($C$6:$C78)+1,"")</f>
        <v>66</v>
      </c>
      <c r="D79" s="86" t="s">
        <v>9</v>
      </c>
      <c r="E79" s="153" t="s">
        <v>756</v>
      </c>
      <c r="F79" s="228" t="s">
        <v>43</v>
      </c>
      <c r="G79" s="229"/>
      <c r="H79" s="247"/>
      <c r="I79" s="242">
        <f t="shared" si="11"/>
        <v>3</v>
      </c>
      <c r="J79" s="243">
        <f t="shared" si="12"/>
        <v>0</v>
      </c>
      <c r="K79" s="234">
        <f t="shared" si="9"/>
        <v>0</v>
      </c>
      <c r="L79" s="36"/>
    </row>
    <row r="80" spans="2:12" ht="34.950000000000003" customHeight="1" x14ac:dyDescent="0.3">
      <c r="B80" s="84" t="str">
        <f t="shared" si="10"/>
        <v>Com</v>
      </c>
      <c r="C80" s="85">
        <f>IF(ISTEXT(D80),MAX($C$6:$C79)+1,"")</f>
        <v>67</v>
      </c>
      <c r="D80" s="86" t="s">
        <v>9</v>
      </c>
      <c r="E80" s="153" t="s">
        <v>757</v>
      </c>
      <c r="F80" s="228" t="s">
        <v>43</v>
      </c>
      <c r="G80" s="223"/>
      <c r="H80" s="248"/>
      <c r="I80" s="225">
        <f t="shared" si="11"/>
        <v>3</v>
      </c>
      <c r="J80" s="226">
        <f t="shared" si="12"/>
        <v>0</v>
      </c>
      <c r="K80" s="227">
        <f t="shared" ref="K80:K104" si="13">I80*J80</f>
        <v>0</v>
      </c>
      <c r="L80" s="36"/>
    </row>
    <row r="81" spans="2:12" ht="34.950000000000003" customHeight="1" x14ac:dyDescent="0.3">
      <c r="B81" s="84" t="str">
        <f t="shared" si="10"/>
        <v>Com</v>
      </c>
      <c r="C81" s="85">
        <f>IF(ISTEXT(D81),MAX($C$6:$C80)+1,"")</f>
        <v>68</v>
      </c>
      <c r="D81" s="86" t="s">
        <v>9</v>
      </c>
      <c r="E81" s="153" t="s">
        <v>758</v>
      </c>
      <c r="F81" s="228" t="s">
        <v>43</v>
      </c>
      <c r="G81" s="229"/>
      <c r="H81" s="247"/>
      <c r="I81" s="242">
        <f t="shared" si="11"/>
        <v>3</v>
      </c>
      <c r="J81" s="243">
        <f t="shared" si="12"/>
        <v>0</v>
      </c>
      <c r="K81" s="234">
        <f t="shared" si="13"/>
        <v>0</v>
      </c>
      <c r="L81" s="36"/>
    </row>
    <row r="82" spans="2:12" ht="34.950000000000003" customHeight="1" x14ac:dyDescent="0.3">
      <c r="B82" s="84" t="str">
        <f t="shared" si="10"/>
        <v>Com</v>
      </c>
      <c r="C82" s="85">
        <f>IF(ISTEXT(D82),MAX($C$6:$C81)+1,"")</f>
        <v>69</v>
      </c>
      <c r="D82" s="86" t="s">
        <v>9</v>
      </c>
      <c r="E82" s="153" t="s">
        <v>759</v>
      </c>
      <c r="F82" s="228" t="s">
        <v>43</v>
      </c>
      <c r="G82" s="229"/>
      <c r="H82" s="247"/>
      <c r="I82" s="242">
        <f t="shared" si="11"/>
        <v>3</v>
      </c>
      <c r="J82" s="243">
        <f t="shared" si="12"/>
        <v>0</v>
      </c>
      <c r="K82" s="234">
        <f t="shared" si="13"/>
        <v>0</v>
      </c>
      <c r="L82" s="36"/>
    </row>
    <row r="83" spans="2:12" ht="34.950000000000003" customHeight="1" x14ac:dyDescent="0.3">
      <c r="B83" s="84" t="str">
        <f t="shared" si="10"/>
        <v>Com</v>
      </c>
      <c r="C83" s="85">
        <f>IF(ISTEXT(D83),MAX($C$6:$C82)+1,"")</f>
        <v>70</v>
      </c>
      <c r="D83" s="86" t="s">
        <v>9</v>
      </c>
      <c r="E83" s="153" t="s">
        <v>760</v>
      </c>
      <c r="F83" s="228" t="s">
        <v>43</v>
      </c>
      <c r="G83" s="229"/>
      <c r="H83" s="247"/>
      <c r="I83" s="242">
        <f t="shared" si="11"/>
        <v>3</v>
      </c>
      <c r="J83" s="243">
        <f t="shared" si="12"/>
        <v>0</v>
      </c>
      <c r="K83" s="234">
        <f t="shared" si="13"/>
        <v>0</v>
      </c>
      <c r="L83" s="36"/>
    </row>
    <row r="84" spans="2:12" ht="34.950000000000003" customHeight="1" x14ac:dyDescent="0.3">
      <c r="B84" s="84" t="str">
        <f t="shared" si="10"/>
        <v>Com</v>
      </c>
      <c r="C84" s="85">
        <f>IF(ISTEXT(D84),MAX($C$6:$C83)+1,"")</f>
        <v>71</v>
      </c>
      <c r="D84" s="86" t="s">
        <v>9</v>
      </c>
      <c r="E84" s="154" t="s">
        <v>761</v>
      </c>
      <c r="F84" s="228" t="s">
        <v>43</v>
      </c>
      <c r="G84" s="229"/>
      <c r="H84" s="247"/>
      <c r="I84" s="242">
        <f t="shared" si="11"/>
        <v>3</v>
      </c>
      <c r="J84" s="243">
        <f t="shared" si="12"/>
        <v>0</v>
      </c>
      <c r="K84" s="234">
        <f t="shared" si="13"/>
        <v>0</v>
      </c>
      <c r="L84" s="36"/>
    </row>
    <row r="85" spans="2:12" ht="34.950000000000003" customHeight="1" x14ac:dyDescent="0.3">
      <c r="B85" s="84" t="str">
        <f t="shared" si="10"/>
        <v>Com</v>
      </c>
      <c r="C85" s="85">
        <f>IF(ISTEXT(D85),MAX($C$6:$C84)+1,"")</f>
        <v>72</v>
      </c>
      <c r="D85" s="86" t="s">
        <v>9</v>
      </c>
      <c r="E85" s="154" t="s">
        <v>762</v>
      </c>
      <c r="F85" s="228" t="s">
        <v>43</v>
      </c>
      <c r="G85" s="229"/>
      <c r="H85" s="247"/>
      <c r="I85" s="242">
        <f t="shared" si="11"/>
        <v>3</v>
      </c>
      <c r="J85" s="243">
        <f t="shared" si="12"/>
        <v>0</v>
      </c>
      <c r="K85" s="234">
        <f t="shared" si="13"/>
        <v>0</v>
      </c>
      <c r="L85" s="36"/>
    </row>
    <row r="86" spans="2:12" ht="34.950000000000003" customHeight="1" x14ac:dyDescent="0.3">
      <c r="B86" s="84" t="str">
        <f t="shared" si="10"/>
        <v>Com</v>
      </c>
      <c r="C86" s="85">
        <f>IF(ISTEXT(D86),MAX($C$6:$C85)+1,"")</f>
        <v>73</v>
      </c>
      <c r="D86" s="86" t="s">
        <v>9</v>
      </c>
      <c r="E86" s="154" t="s">
        <v>763</v>
      </c>
      <c r="F86" s="263" t="s">
        <v>43</v>
      </c>
      <c r="G86" s="223"/>
      <c r="H86" s="248"/>
      <c r="I86" s="225">
        <f t="shared" si="11"/>
        <v>3</v>
      </c>
      <c r="J86" s="226">
        <f t="shared" si="12"/>
        <v>0</v>
      </c>
      <c r="K86" s="227">
        <f t="shared" si="13"/>
        <v>0</v>
      </c>
      <c r="L86" s="36"/>
    </row>
    <row r="87" spans="2:12" ht="34.950000000000003" customHeight="1" x14ac:dyDescent="0.3">
      <c r="B87" s="84" t="str">
        <f t="shared" si="10"/>
        <v>Com</v>
      </c>
      <c r="C87" s="85">
        <f>IF(ISTEXT(D87),MAX($C$6:$C86)+1,"")</f>
        <v>74</v>
      </c>
      <c r="D87" s="86" t="s">
        <v>9</v>
      </c>
      <c r="E87" s="154" t="s">
        <v>764</v>
      </c>
      <c r="F87" s="228" t="s">
        <v>43</v>
      </c>
      <c r="G87" s="229"/>
      <c r="H87" s="247"/>
      <c r="I87" s="242">
        <f t="shared" si="11"/>
        <v>3</v>
      </c>
      <c r="J87" s="243">
        <f t="shared" si="12"/>
        <v>0</v>
      </c>
      <c r="K87" s="234">
        <f t="shared" si="13"/>
        <v>0</v>
      </c>
      <c r="L87" s="36"/>
    </row>
    <row r="88" spans="2:12" ht="34.950000000000003" customHeight="1" x14ac:dyDescent="0.3">
      <c r="B88" s="84" t="str">
        <f t="shared" si="10"/>
        <v>Com</v>
      </c>
      <c r="C88" s="85">
        <f>IF(ISTEXT(D88),MAX($C$6:$C87)+1,"")</f>
        <v>75</v>
      </c>
      <c r="D88" s="86" t="s">
        <v>9</v>
      </c>
      <c r="E88" s="154" t="s">
        <v>765</v>
      </c>
      <c r="F88" s="228" t="s">
        <v>43</v>
      </c>
      <c r="G88" s="229"/>
      <c r="H88" s="247"/>
      <c r="I88" s="242">
        <f t="shared" si="11"/>
        <v>3</v>
      </c>
      <c r="J88" s="243">
        <f t="shared" si="12"/>
        <v>0</v>
      </c>
      <c r="K88" s="234">
        <f t="shared" si="13"/>
        <v>0</v>
      </c>
      <c r="L88" s="35"/>
    </row>
    <row r="89" spans="2:12" ht="34.950000000000003" customHeight="1" x14ac:dyDescent="0.3">
      <c r="B89" s="84" t="str">
        <f t="shared" si="10"/>
        <v>Com</v>
      </c>
      <c r="C89" s="85">
        <f>IF(ISTEXT(D89),MAX($C$6:$C88)+1,"")</f>
        <v>76</v>
      </c>
      <c r="D89" s="86" t="s">
        <v>9</v>
      </c>
      <c r="E89" s="155" t="s">
        <v>766</v>
      </c>
      <c r="F89" s="228" t="s">
        <v>43</v>
      </c>
      <c r="G89" s="229"/>
      <c r="H89" s="247"/>
      <c r="I89" s="242">
        <f t="shared" si="11"/>
        <v>3</v>
      </c>
      <c r="J89" s="243">
        <f t="shared" si="12"/>
        <v>0</v>
      </c>
      <c r="K89" s="234">
        <f t="shared" si="13"/>
        <v>0</v>
      </c>
      <c r="L89" s="35"/>
    </row>
    <row r="90" spans="2:12" ht="34.950000000000003" customHeight="1" x14ac:dyDescent="0.3">
      <c r="B90" s="84" t="str">
        <f t="shared" si="10"/>
        <v>Com</v>
      </c>
      <c r="C90" s="85">
        <f>IF(ISTEXT(D90),MAX($C$6:$C89)+1,"")</f>
        <v>77</v>
      </c>
      <c r="D90" s="86" t="s">
        <v>9</v>
      </c>
      <c r="E90" s="155" t="s">
        <v>767</v>
      </c>
      <c r="F90" s="228" t="s">
        <v>43</v>
      </c>
      <c r="G90" s="229"/>
      <c r="H90" s="247"/>
      <c r="I90" s="242">
        <f t="shared" si="11"/>
        <v>3</v>
      </c>
      <c r="J90" s="243">
        <f t="shared" si="12"/>
        <v>0</v>
      </c>
      <c r="K90" s="234">
        <f t="shared" si="13"/>
        <v>0</v>
      </c>
      <c r="L90" s="35"/>
    </row>
    <row r="91" spans="2:12" ht="34.950000000000003" customHeight="1" x14ac:dyDescent="0.3">
      <c r="B91" s="84" t="str">
        <f t="shared" si="10"/>
        <v>Com</v>
      </c>
      <c r="C91" s="85">
        <f>IF(ISTEXT(D91),MAX($C$6:$C90)+1,"")</f>
        <v>78</v>
      </c>
      <c r="D91" s="86" t="s">
        <v>9</v>
      </c>
      <c r="E91" s="154" t="s">
        <v>768</v>
      </c>
      <c r="F91" s="228" t="s">
        <v>43</v>
      </c>
      <c r="G91" s="229"/>
      <c r="H91" s="247"/>
      <c r="I91" s="242">
        <f t="shared" si="11"/>
        <v>3</v>
      </c>
      <c r="J91" s="243">
        <f t="shared" si="12"/>
        <v>0</v>
      </c>
      <c r="K91" s="234">
        <f t="shared" si="13"/>
        <v>0</v>
      </c>
      <c r="L91" s="35"/>
    </row>
    <row r="92" spans="2:12" ht="34.950000000000003" customHeight="1" x14ac:dyDescent="0.3">
      <c r="B92" s="84" t="str">
        <f t="shared" si="10"/>
        <v>Com</v>
      </c>
      <c r="C92" s="85">
        <f>IF(ISTEXT(D92),MAX($C$6:$C91)+1,"")</f>
        <v>79</v>
      </c>
      <c r="D92" s="86" t="s">
        <v>9</v>
      </c>
      <c r="E92" s="149" t="s">
        <v>769</v>
      </c>
      <c r="F92" s="258" t="s">
        <v>43</v>
      </c>
      <c r="G92" s="223"/>
      <c r="H92" s="248"/>
      <c r="I92" s="225">
        <f t="shared" si="11"/>
        <v>3</v>
      </c>
      <c r="J92" s="226">
        <f t="shared" si="12"/>
        <v>0</v>
      </c>
      <c r="K92" s="227">
        <f t="shared" si="13"/>
        <v>0</v>
      </c>
      <c r="L92" s="35"/>
    </row>
    <row r="93" spans="2:12" ht="34.950000000000003" customHeight="1" x14ac:dyDescent="0.3">
      <c r="B93" s="84" t="str">
        <f t="shared" si="10"/>
        <v>Com</v>
      </c>
      <c r="C93" s="85">
        <f>IF(ISTEXT(D93),MAX($C$6:$C92)+1,"")</f>
        <v>80</v>
      </c>
      <c r="D93" s="86" t="s">
        <v>9</v>
      </c>
      <c r="E93" s="156" t="s">
        <v>770</v>
      </c>
      <c r="F93" s="228" t="s">
        <v>43</v>
      </c>
      <c r="G93" s="229"/>
      <c r="H93" s="247"/>
      <c r="I93" s="242">
        <f t="shared" si="11"/>
        <v>3</v>
      </c>
      <c r="J93" s="243">
        <f t="shared" si="12"/>
        <v>0</v>
      </c>
      <c r="K93" s="234">
        <f t="shared" si="13"/>
        <v>0</v>
      </c>
      <c r="L93" s="35"/>
    </row>
    <row r="94" spans="2:12" ht="41.4" x14ac:dyDescent="0.3">
      <c r="B94" s="84" t="str">
        <f t="shared" si="10"/>
        <v>Com</v>
      </c>
      <c r="C94" s="85">
        <f>IF(ISTEXT(D94),MAX($C$6:$C93)+1,"")</f>
        <v>81</v>
      </c>
      <c r="D94" s="86" t="s">
        <v>9</v>
      </c>
      <c r="E94" s="154" t="s">
        <v>771</v>
      </c>
      <c r="F94" s="228" t="s">
        <v>43</v>
      </c>
      <c r="G94" s="229"/>
      <c r="H94" s="247"/>
      <c r="I94" s="242">
        <f t="shared" si="11"/>
        <v>3</v>
      </c>
      <c r="J94" s="243">
        <f t="shared" si="12"/>
        <v>0</v>
      </c>
      <c r="K94" s="234">
        <f t="shared" si="13"/>
        <v>0</v>
      </c>
      <c r="L94" s="35"/>
    </row>
    <row r="95" spans="2:12" ht="34.950000000000003" customHeight="1" x14ac:dyDescent="0.3">
      <c r="B95" s="84" t="str">
        <f t="shared" si="10"/>
        <v>Com</v>
      </c>
      <c r="C95" s="85">
        <f>IF(ISTEXT(D95),MAX($C$6:$C94)+1,"")</f>
        <v>82</v>
      </c>
      <c r="D95" s="86" t="s">
        <v>9</v>
      </c>
      <c r="E95" s="154" t="s">
        <v>772</v>
      </c>
      <c r="F95" s="228" t="s">
        <v>43</v>
      </c>
      <c r="G95" s="229"/>
      <c r="H95" s="247"/>
      <c r="I95" s="242">
        <f t="shared" si="11"/>
        <v>3</v>
      </c>
      <c r="J95" s="243">
        <f t="shared" si="12"/>
        <v>0</v>
      </c>
      <c r="K95" s="234">
        <f t="shared" si="13"/>
        <v>0</v>
      </c>
      <c r="L95" s="36"/>
    </row>
    <row r="96" spans="2:12" ht="34.950000000000003" customHeight="1" x14ac:dyDescent="0.3">
      <c r="B96" s="84" t="str">
        <f t="shared" si="10"/>
        <v>Com</v>
      </c>
      <c r="C96" s="85">
        <f>IF(ISTEXT(D96),MAX($C$6:$C95)+1,"")</f>
        <v>83</v>
      </c>
      <c r="D96" s="86" t="s">
        <v>9</v>
      </c>
      <c r="E96" s="154" t="s">
        <v>773</v>
      </c>
      <c r="F96" s="263" t="s">
        <v>43</v>
      </c>
      <c r="G96" s="229"/>
      <c r="H96" s="247"/>
      <c r="I96" s="242">
        <f t="shared" si="11"/>
        <v>3</v>
      </c>
      <c r="J96" s="243">
        <f t="shared" si="12"/>
        <v>0</v>
      </c>
      <c r="K96" s="234">
        <f t="shared" si="13"/>
        <v>0</v>
      </c>
      <c r="L96" s="36"/>
    </row>
    <row r="97" spans="2:12" ht="34.950000000000003" customHeight="1" x14ac:dyDescent="0.3">
      <c r="B97" s="84" t="str">
        <f t="shared" si="10"/>
        <v>Com</v>
      </c>
      <c r="C97" s="85">
        <f>IF(ISTEXT(D97),MAX($C$6:$C96)+1,"")</f>
        <v>84</v>
      </c>
      <c r="D97" s="86" t="s">
        <v>10</v>
      </c>
      <c r="E97" s="154" t="s">
        <v>774</v>
      </c>
      <c r="F97" s="228" t="s">
        <v>43</v>
      </c>
      <c r="G97" s="229"/>
      <c r="H97" s="247"/>
      <c r="I97" s="242">
        <f t="shared" si="11"/>
        <v>2</v>
      </c>
      <c r="J97" s="243">
        <f t="shared" si="12"/>
        <v>0</v>
      </c>
      <c r="K97" s="234">
        <f t="shared" si="13"/>
        <v>0</v>
      </c>
      <c r="L97" s="36"/>
    </row>
    <row r="98" spans="2:12" ht="34.950000000000003" customHeight="1" x14ac:dyDescent="0.3">
      <c r="B98" s="84" t="str">
        <f t="shared" si="10"/>
        <v>Com</v>
      </c>
      <c r="C98" s="85">
        <f>IF(ISTEXT(D98),MAX($C$6:$C97)+1,"")</f>
        <v>85</v>
      </c>
      <c r="D98" s="86" t="s">
        <v>9</v>
      </c>
      <c r="E98" s="154" t="s">
        <v>775</v>
      </c>
      <c r="F98" s="228" t="s">
        <v>43</v>
      </c>
      <c r="G98" s="223"/>
      <c r="H98" s="248"/>
      <c r="I98" s="225">
        <f t="shared" si="11"/>
        <v>3</v>
      </c>
      <c r="J98" s="226">
        <f t="shared" si="12"/>
        <v>0</v>
      </c>
      <c r="K98" s="227">
        <f t="shared" si="13"/>
        <v>0</v>
      </c>
      <c r="L98" s="36"/>
    </row>
    <row r="99" spans="2:12" ht="41.4" x14ac:dyDescent="0.3">
      <c r="B99" s="84" t="str">
        <f t="shared" si="10"/>
        <v>Com</v>
      </c>
      <c r="C99" s="85">
        <f>IF(ISTEXT(D99),MAX($C$6:$C98)+1,"")</f>
        <v>86</v>
      </c>
      <c r="D99" s="86" t="s">
        <v>9</v>
      </c>
      <c r="E99" s="154" t="s">
        <v>776</v>
      </c>
      <c r="F99" s="228" t="s">
        <v>43</v>
      </c>
      <c r="G99" s="229"/>
      <c r="H99" s="247"/>
      <c r="I99" s="242">
        <f t="shared" si="11"/>
        <v>3</v>
      </c>
      <c r="J99" s="243">
        <f t="shared" si="12"/>
        <v>0</v>
      </c>
      <c r="K99" s="234">
        <f t="shared" si="13"/>
        <v>0</v>
      </c>
      <c r="L99" s="36"/>
    </row>
    <row r="100" spans="2:12" ht="34.950000000000003" customHeight="1" x14ac:dyDescent="0.3">
      <c r="B100" s="84" t="str">
        <f t="shared" si="10"/>
        <v>Com</v>
      </c>
      <c r="C100" s="85">
        <f>IF(ISTEXT(D100),MAX($C$6:$C99)+1,"")</f>
        <v>87</v>
      </c>
      <c r="D100" s="86" t="s">
        <v>9</v>
      </c>
      <c r="E100" s="156" t="s">
        <v>777</v>
      </c>
      <c r="F100" s="228" t="s">
        <v>43</v>
      </c>
      <c r="G100" s="229"/>
      <c r="H100" s="247"/>
      <c r="I100" s="242">
        <f t="shared" si="11"/>
        <v>3</v>
      </c>
      <c r="J100" s="243">
        <f t="shared" si="12"/>
        <v>0</v>
      </c>
      <c r="K100" s="234">
        <f t="shared" si="13"/>
        <v>0</v>
      </c>
      <c r="L100" s="36"/>
    </row>
    <row r="101" spans="2:12" ht="34.950000000000003" customHeight="1" x14ac:dyDescent="0.3">
      <c r="B101" s="84" t="str">
        <f t="shared" si="10"/>
        <v>Com</v>
      </c>
      <c r="C101" s="85">
        <f>IF(ISTEXT(D101),MAX($C$6:$C100)+1,"")</f>
        <v>88</v>
      </c>
      <c r="D101" s="86" t="s">
        <v>9</v>
      </c>
      <c r="E101" s="156" t="s">
        <v>778</v>
      </c>
      <c r="F101" s="228" t="s">
        <v>43</v>
      </c>
      <c r="G101" s="229"/>
      <c r="H101" s="247"/>
      <c r="I101" s="242">
        <f t="shared" si="11"/>
        <v>3</v>
      </c>
      <c r="J101" s="243">
        <f t="shared" si="12"/>
        <v>0</v>
      </c>
      <c r="K101" s="234">
        <f t="shared" si="13"/>
        <v>0</v>
      </c>
      <c r="L101" s="36"/>
    </row>
    <row r="102" spans="2:12" ht="34.950000000000003" customHeight="1" x14ac:dyDescent="0.3">
      <c r="B102" s="84" t="str">
        <f t="shared" si="10"/>
        <v>Com</v>
      </c>
      <c r="C102" s="85">
        <f>IF(ISTEXT(D102),MAX($C$6:$C101)+1,"")</f>
        <v>89</v>
      </c>
      <c r="D102" s="86" t="s">
        <v>9</v>
      </c>
      <c r="E102" s="156" t="s">
        <v>779</v>
      </c>
      <c r="F102" s="228" t="s">
        <v>43</v>
      </c>
      <c r="G102" s="229"/>
      <c r="H102" s="247"/>
      <c r="I102" s="242">
        <f t="shared" si="11"/>
        <v>3</v>
      </c>
      <c r="J102" s="243">
        <f t="shared" si="12"/>
        <v>0</v>
      </c>
      <c r="K102" s="234">
        <f t="shared" si="13"/>
        <v>0</v>
      </c>
      <c r="L102" s="36"/>
    </row>
    <row r="103" spans="2:12" ht="34.950000000000003" customHeight="1" x14ac:dyDescent="0.3">
      <c r="B103" s="84" t="str">
        <f t="shared" si="10"/>
        <v>Com</v>
      </c>
      <c r="C103" s="85">
        <f>IF(ISTEXT(D103),MAX($C$6:$C102)+1,"")</f>
        <v>90</v>
      </c>
      <c r="D103" s="86" t="s">
        <v>9</v>
      </c>
      <c r="E103" s="156" t="s">
        <v>780</v>
      </c>
      <c r="F103" s="228" t="s">
        <v>43</v>
      </c>
      <c r="G103" s="229"/>
      <c r="H103" s="247"/>
      <c r="I103" s="242">
        <f t="shared" si="11"/>
        <v>3</v>
      </c>
      <c r="J103" s="243">
        <f t="shared" si="12"/>
        <v>0</v>
      </c>
      <c r="K103" s="234">
        <f t="shared" si="13"/>
        <v>0</v>
      </c>
      <c r="L103" s="36"/>
    </row>
    <row r="104" spans="2:12" ht="34.950000000000003" customHeight="1" x14ac:dyDescent="0.3">
      <c r="B104" s="84" t="str">
        <f t="shared" si="10"/>
        <v>Com</v>
      </c>
      <c r="C104" s="85">
        <f>IF(ISTEXT(D104),MAX($C$6:$C103)+1,"")</f>
        <v>91</v>
      </c>
      <c r="D104" s="86" t="s">
        <v>9</v>
      </c>
      <c r="E104" s="156" t="s">
        <v>781</v>
      </c>
      <c r="F104" s="228" t="s">
        <v>43</v>
      </c>
      <c r="G104" s="223"/>
      <c r="H104" s="248"/>
      <c r="I104" s="225">
        <f t="shared" si="11"/>
        <v>3</v>
      </c>
      <c r="J104" s="226">
        <f t="shared" si="12"/>
        <v>0</v>
      </c>
      <c r="K104" s="227">
        <f t="shared" si="13"/>
        <v>0</v>
      </c>
      <c r="L104" s="36"/>
    </row>
    <row r="105" spans="2:12" ht="34.950000000000003" customHeight="1" x14ac:dyDescent="0.3">
      <c r="B105" s="84" t="str">
        <f t="shared" si="10"/>
        <v>Com</v>
      </c>
      <c r="C105" s="85">
        <f>IF(ISTEXT(D105),MAX($C$6:$C104)+1,"")</f>
        <v>92</v>
      </c>
      <c r="D105" s="86" t="s">
        <v>11</v>
      </c>
      <c r="E105" s="154" t="s">
        <v>782</v>
      </c>
      <c r="F105" s="228" t="s">
        <v>43</v>
      </c>
      <c r="G105" s="229"/>
      <c r="H105" s="247"/>
      <c r="I105" s="242">
        <f t="shared" si="11"/>
        <v>1</v>
      </c>
      <c r="J105" s="243">
        <f t="shared" si="12"/>
        <v>0</v>
      </c>
      <c r="K105" s="234">
        <f t="shared" ref="K105:K112" si="14">I105*J105</f>
        <v>0</v>
      </c>
      <c r="L105" s="36"/>
    </row>
    <row r="106" spans="2:12" ht="34.950000000000003" customHeight="1" x14ac:dyDescent="0.3">
      <c r="B106" s="84" t="str">
        <f t="shared" si="10"/>
        <v>Com</v>
      </c>
      <c r="C106" s="85">
        <f>IF(ISTEXT(D106),MAX($C$6:$C105)+1,"")</f>
        <v>93</v>
      </c>
      <c r="D106" s="86" t="s">
        <v>11</v>
      </c>
      <c r="E106" s="154" t="s">
        <v>783</v>
      </c>
      <c r="F106" s="228" t="s">
        <v>43</v>
      </c>
      <c r="G106" s="229"/>
      <c r="H106" s="247"/>
      <c r="I106" s="242">
        <f t="shared" si="11"/>
        <v>1</v>
      </c>
      <c r="J106" s="243">
        <f t="shared" si="12"/>
        <v>0</v>
      </c>
      <c r="K106" s="234">
        <f t="shared" si="14"/>
        <v>0</v>
      </c>
      <c r="L106" s="36"/>
    </row>
    <row r="107" spans="2:12" ht="34.950000000000003" customHeight="1" x14ac:dyDescent="0.3">
      <c r="B107" s="84" t="str">
        <f t="shared" si="10"/>
        <v>Com</v>
      </c>
      <c r="C107" s="85">
        <f>IF(ISTEXT(D107),MAX($C$6:$C106)+1,"")</f>
        <v>94</v>
      </c>
      <c r="D107" s="86" t="s">
        <v>11</v>
      </c>
      <c r="E107" s="154" t="s">
        <v>784</v>
      </c>
      <c r="F107" s="228" t="s">
        <v>43</v>
      </c>
      <c r="G107" s="229"/>
      <c r="H107" s="247"/>
      <c r="I107" s="242">
        <f t="shared" si="11"/>
        <v>1</v>
      </c>
      <c r="J107" s="243">
        <f t="shared" si="12"/>
        <v>0</v>
      </c>
      <c r="K107" s="234">
        <f t="shared" si="14"/>
        <v>0</v>
      </c>
      <c r="L107" s="36"/>
    </row>
    <row r="108" spans="2:12" ht="34.950000000000003" customHeight="1" x14ac:dyDescent="0.3">
      <c r="B108" s="84" t="str">
        <f t="shared" si="10"/>
        <v>Com</v>
      </c>
      <c r="C108" s="85">
        <f>IF(ISTEXT(D108),MAX($C$6:$C107)+1,"")</f>
        <v>95</v>
      </c>
      <c r="D108" s="86" t="s">
        <v>11</v>
      </c>
      <c r="E108" s="150" t="s">
        <v>785</v>
      </c>
      <c r="F108" s="258" t="s">
        <v>43</v>
      </c>
      <c r="G108" s="229"/>
      <c r="H108" s="247"/>
      <c r="I108" s="242">
        <f t="shared" si="11"/>
        <v>1</v>
      </c>
      <c r="J108" s="243">
        <f t="shared" si="12"/>
        <v>0</v>
      </c>
      <c r="K108" s="234">
        <f t="shared" si="14"/>
        <v>0</v>
      </c>
      <c r="L108" s="35"/>
    </row>
    <row r="109" spans="2:12" ht="30" customHeight="1" x14ac:dyDescent="0.3">
      <c r="B109" s="106" t="str">
        <f>IF(C109="","",$B$5)</f>
        <v/>
      </c>
      <c r="C109" s="106" t="str">
        <f>IF(ISTEXT(D109),MAX($C$6:$C108)+1,"")</f>
        <v/>
      </c>
      <c r="D109" s="106"/>
      <c r="E109" s="157" t="s">
        <v>786</v>
      </c>
      <c r="F109" s="108"/>
      <c r="G109" s="108"/>
      <c r="H109" s="108"/>
      <c r="I109" s="108"/>
      <c r="J109" s="108"/>
      <c r="K109" s="108"/>
      <c r="L109" s="108"/>
    </row>
    <row r="110" spans="2:12" ht="34.950000000000003" customHeight="1" x14ac:dyDescent="0.3">
      <c r="B110" s="84" t="str">
        <f t="shared" si="10"/>
        <v>Com</v>
      </c>
      <c r="C110" s="85">
        <f>IF(ISTEXT(D110),MAX($C$6:$C108)+1,"")</f>
        <v>96</v>
      </c>
      <c r="D110" s="86" t="s">
        <v>9</v>
      </c>
      <c r="E110" s="152" t="s">
        <v>787</v>
      </c>
      <c r="F110" s="228" t="s">
        <v>43</v>
      </c>
      <c r="G110" s="229"/>
      <c r="H110" s="247"/>
      <c r="I110" s="242">
        <f t="shared" si="11"/>
        <v>3</v>
      </c>
      <c r="J110" s="243">
        <f t="shared" si="12"/>
        <v>0</v>
      </c>
      <c r="K110" s="234">
        <f t="shared" si="14"/>
        <v>0</v>
      </c>
      <c r="L110" s="36"/>
    </row>
    <row r="111" spans="2:12" ht="34.950000000000003" customHeight="1" x14ac:dyDescent="0.3">
      <c r="B111" s="84" t="str">
        <f t="shared" si="10"/>
        <v>Com</v>
      </c>
      <c r="C111" s="85">
        <f>IF(ISTEXT(D111),MAX($C$6:$C110)+1,"")</f>
        <v>97</v>
      </c>
      <c r="D111" s="86" t="s">
        <v>9</v>
      </c>
      <c r="E111" s="153" t="s">
        <v>788</v>
      </c>
      <c r="F111" s="228" t="s">
        <v>43</v>
      </c>
      <c r="G111" s="229"/>
      <c r="H111" s="247"/>
      <c r="I111" s="242">
        <f t="shared" si="11"/>
        <v>3</v>
      </c>
      <c r="J111" s="243">
        <f t="shared" si="12"/>
        <v>0</v>
      </c>
      <c r="K111" s="234">
        <f t="shared" si="14"/>
        <v>0</v>
      </c>
      <c r="L111" s="36"/>
    </row>
    <row r="112" spans="2:12" ht="34.950000000000003" customHeight="1" x14ac:dyDescent="0.3">
      <c r="B112" s="84" t="str">
        <f t="shared" si="10"/>
        <v>Com</v>
      </c>
      <c r="C112" s="85">
        <f>IF(ISTEXT(D112),MAX($C$6:$C111)+1,"")</f>
        <v>98</v>
      </c>
      <c r="D112" s="86" t="s">
        <v>9</v>
      </c>
      <c r="E112" s="153" t="s">
        <v>789</v>
      </c>
      <c r="F112" s="228" t="s">
        <v>43</v>
      </c>
      <c r="G112" s="229"/>
      <c r="H112" s="247"/>
      <c r="I112" s="242">
        <f t="shared" si="11"/>
        <v>3</v>
      </c>
      <c r="J112" s="243">
        <f t="shared" si="12"/>
        <v>0</v>
      </c>
      <c r="K112" s="234">
        <f t="shared" si="14"/>
        <v>0</v>
      </c>
      <c r="L112" s="36"/>
    </row>
    <row r="113" spans="2:12" ht="34.950000000000003" customHeight="1" x14ac:dyDescent="0.3">
      <c r="B113" s="84" t="str">
        <f t="shared" si="10"/>
        <v>Com</v>
      </c>
      <c r="C113" s="85">
        <f>IF(ISTEXT(D113),MAX($C$6:$C112)+1,"")</f>
        <v>99</v>
      </c>
      <c r="D113" s="86" t="s">
        <v>9</v>
      </c>
      <c r="E113" s="153" t="s">
        <v>790</v>
      </c>
      <c r="F113" s="228" t="s">
        <v>43</v>
      </c>
      <c r="G113" s="223"/>
      <c r="H113" s="248"/>
      <c r="I113" s="225">
        <f t="shared" si="11"/>
        <v>3</v>
      </c>
      <c r="J113" s="226">
        <f t="shared" si="12"/>
        <v>0</v>
      </c>
      <c r="K113" s="227">
        <f>I113*J113</f>
        <v>0</v>
      </c>
      <c r="L113" s="36"/>
    </row>
    <row r="114" spans="2:12" ht="34.950000000000003" customHeight="1" x14ac:dyDescent="0.3">
      <c r="B114" s="84" t="str">
        <f t="shared" si="10"/>
        <v>Com</v>
      </c>
      <c r="C114" s="85">
        <f>IF(ISTEXT(D114),MAX($C$6:$C113)+1,"")</f>
        <v>100</v>
      </c>
      <c r="D114" s="86" t="s">
        <v>9</v>
      </c>
      <c r="E114" s="153" t="s">
        <v>791</v>
      </c>
      <c r="F114" s="228" t="s">
        <v>43</v>
      </c>
      <c r="G114" s="229"/>
      <c r="H114" s="247"/>
      <c r="I114" s="242">
        <f t="shared" si="11"/>
        <v>3</v>
      </c>
      <c r="J114" s="243">
        <f t="shared" si="12"/>
        <v>0</v>
      </c>
      <c r="K114" s="234">
        <f t="shared" ref="K114:K120" si="15">I114*J114</f>
        <v>0</v>
      </c>
      <c r="L114" s="36"/>
    </row>
    <row r="115" spans="2:12" ht="34.950000000000003" customHeight="1" x14ac:dyDescent="0.3">
      <c r="B115" s="84" t="str">
        <f t="shared" si="10"/>
        <v>Com</v>
      </c>
      <c r="C115" s="85">
        <f>IF(ISTEXT(D115),MAX($C$6:$C114)+1,"")</f>
        <v>101</v>
      </c>
      <c r="D115" s="86" t="s">
        <v>10</v>
      </c>
      <c r="E115" s="153" t="s">
        <v>792</v>
      </c>
      <c r="F115" s="263" t="s">
        <v>43</v>
      </c>
      <c r="G115" s="229"/>
      <c r="H115" s="247"/>
      <c r="I115" s="242">
        <f t="shared" si="11"/>
        <v>2</v>
      </c>
      <c r="J115" s="243">
        <f t="shared" si="12"/>
        <v>0</v>
      </c>
      <c r="K115" s="234">
        <f t="shared" si="15"/>
        <v>0</v>
      </c>
      <c r="L115" s="36"/>
    </row>
    <row r="116" spans="2:12" ht="34.950000000000003" customHeight="1" x14ac:dyDescent="0.3">
      <c r="B116" s="84" t="str">
        <f t="shared" si="10"/>
        <v>Com</v>
      </c>
      <c r="C116" s="85">
        <f>IF(ISTEXT(D116),MAX($C$6:$C115)+1,"")</f>
        <v>102</v>
      </c>
      <c r="D116" s="86" t="s">
        <v>9</v>
      </c>
      <c r="E116" s="153" t="s">
        <v>793</v>
      </c>
      <c r="F116" s="228" t="s">
        <v>43</v>
      </c>
      <c r="G116" s="229"/>
      <c r="H116" s="247"/>
      <c r="I116" s="242">
        <f t="shared" si="11"/>
        <v>3</v>
      </c>
      <c r="J116" s="243">
        <f t="shared" si="12"/>
        <v>0</v>
      </c>
      <c r="K116" s="234">
        <f t="shared" si="15"/>
        <v>0</v>
      </c>
      <c r="L116" s="36"/>
    </row>
    <row r="117" spans="2:12" ht="34.950000000000003" customHeight="1" x14ac:dyDescent="0.3">
      <c r="B117" s="84" t="str">
        <f t="shared" si="10"/>
        <v>Com</v>
      </c>
      <c r="C117" s="85">
        <f>IF(ISTEXT(D117),MAX($C$6:$C116)+1,"")</f>
        <v>103</v>
      </c>
      <c r="D117" s="86" t="s">
        <v>10</v>
      </c>
      <c r="E117" s="153" t="s">
        <v>794</v>
      </c>
      <c r="F117" s="228" t="s">
        <v>43</v>
      </c>
      <c r="G117" s="229"/>
      <c r="H117" s="247"/>
      <c r="I117" s="242">
        <f t="shared" si="11"/>
        <v>2</v>
      </c>
      <c r="J117" s="243">
        <f t="shared" si="12"/>
        <v>0</v>
      </c>
      <c r="K117" s="234">
        <f t="shared" si="15"/>
        <v>0</v>
      </c>
      <c r="L117" s="36"/>
    </row>
    <row r="118" spans="2:12" ht="41.4" x14ac:dyDescent="0.3">
      <c r="B118" s="84" t="str">
        <f t="shared" si="10"/>
        <v>Com</v>
      </c>
      <c r="C118" s="85">
        <f>IF(ISTEXT(D118),MAX($C$6:$C117)+1,"")</f>
        <v>104</v>
      </c>
      <c r="D118" s="86" t="s">
        <v>10</v>
      </c>
      <c r="E118" s="153" t="s">
        <v>795</v>
      </c>
      <c r="F118" s="228" t="s">
        <v>43</v>
      </c>
      <c r="G118" s="229"/>
      <c r="H118" s="247"/>
      <c r="I118" s="242">
        <f t="shared" si="11"/>
        <v>2</v>
      </c>
      <c r="J118" s="243">
        <f t="shared" si="12"/>
        <v>0</v>
      </c>
      <c r="K118" s="234">
        <f t="shared" si="15"/>
        <v>0</v>
      </c>
      <c r="L118" s="36"/>
    </row>
    <row r="119" spans="2:12" ht="34.950000000000003" customHeight="1" x14ac:dyDescent="0.3">
      <c r="B119" s="84" t="str">
        <f t="shared" si="10"/>
        <v>Com</v>
      </c>
      <c r="C119" s="85">
        <f>IF(ISTEXT(D119),MAX($C$6:$C118)+1,"")</f>
        <v>105</v>
      </c>
      <c r="D119" s="86" t="s">
        <v>10</v>
      </c>
      <c r="E119" s="158" t="s">
        <v>796</v>
      </c>
      <c r="F119" s="228" t="s">
        <v>43</v>
      </c>
      <c r="G119" s="229"/>
      <c r="H119" s="247"/>
      <c r="I119" s="242">
        <f t="shared" si="11"/>
        <v>2</v>
      </c>
      <c r="J119" s="243">
        <f t="shared" si="12"/>
        <v>0</v>
      </c>
      <c r="K119" s="234">
        <f t="shared" si="15"/>
        <v>0</v>
      </c>
      <c r="L119" s="36"/>
    </row>
    <row r="120" spans="2:12" ht="34.950000000000003" customHeight="1" x14ac:dyDescent="0.3">
      <c r="B120" s="84" t="str">
        <f t="shared" si="10"/>
        <v>Com</v>
      </c>
      <c r="C120" s="85">
        <f>IF(ISTEXT(D120),MAX($C$6:$C119)+1,"")</f>
        <v>106</v>
      </c>
      <c r="D120" s="86" t="s">
        <v>9</v>
      </c>
      <c r="E120" s="158" t="s">
        <v>797</v>
      </c>
      <c r="F120" s="228" t="s">
        <v>43</v>
      </c>
      <c r="G120" s="229"/>
      <c r="H120" s="247"/>
      <c r="I120" s="242">
        <f t="shared" si="11"/>
        <v>3</v>
      </c>
      <c r="J120" s="243">
        <f t="shared" si="12"/>
        <v>0</v>
      </c>
      <c r="K120" s="234">
        <f t="shared" si="15"/>
        <v>0</v>
      </c>
      <c r="L120" s="36"/>
    </row>
    <row r="121" spans="2:12" ht="34.950000000000003" customHeight="1" x14ac:dyDescent="0.3">
      <c r="B121" s="84" t="str">
        <f t="shared" si="10"/>
        <v>Com</v>
      </c>
      <c r="C121" s="85">
        <f>IF(ISTEXT(D121),MAX($C$6:$C120)+1,"")</f>
        <v>107</v>
      </c>
      <c r="D121" s="86" t="s">
        <v>9</v>
      </c>
      <c r="E121" s="159" t="s">
        <v>798</v>
      </c>
      <c r="F121" s="228" t="s">
        <v>43</v>
      </c>
      <c r="G121" s="223"/>
      <c r="H121" s="248"/>
      <c r="I121" s="225">
        <f t="shared" si="11"/>
        <v>3</v>
      </c>
      <c r="J121" s="226">
        <f t="shared" si="12"/>
        <v>0</v>
      </c>
      <c r="K121" s="227">
        <f t="shared" ref="K121:K143" si="16">I121*J121</f>
        <v>0</v>
      </c>
      <c r="L121" s="36"/>
    </row>
    <row r="122" spans="2:12" ht="34.950000000000003" customHeight="1" x14ac:dyDescent="0.3">
      <c r="B122" s="84" t="str">
        <f t="shared" si="10"/>
        <v>Com</v>
      </c>
      <c r="C122" s="85">
        <f>IF(ISTEXT(D122),MAX($C$6:$C121)+1,"")</f>
        <v>108</v>
      </c>
      <c r="D122" s="86" t="s">
        <v>10</v>
      </c>
      <c r="E122" s="159" t="s">
        <v>799</v>
      </c>
      <c r="F122" s="228" t="s">
        <v>43</v>
      </c>
      <c r="G122" s="229"/>
      <c r="H122" s="247"/>
      <c r="I122" s="242">
        <f t="shared" si="11"/>
        <v>2</v>
      </c>
      <c r="J122" s="243">
        <f t="shared" si="12"/>
        <v>0</v>
      </c>
      <c r="K122" s="234">
        <f t="shared" si="16"/>
        <v>0</v>
      </c>
      <c r="L122" s="36"/>
    </row>
    <row r="123" spans="2:12" ht="34.950000000000003" customHeight="1" x14ac:dyDescent="0.3">
      <c r="B123" s="84" t="str">
        <f t="shared" si="10"/>
        <v>Com</v>
      </c>
      <c r="C123" s="85">
        <f>IF(ISTEXT(D123),MAX($C$6:$C122)+1,"")</f>
        <v>109</v>
      </c>
      <c r="D123" s="86" t="s">
        <v>11</v>
      </c>
      <c r="E123" s="159" t="s">
        <v>800</v>
      </c>
      <c r="F123" s="228" t="s">
        <v>43</v>
      </c>
      <c r="G123" s="229"/>
      <c r="H123" s="247"/>
      <c r="I123" s="242">
        <f t="shared" si="11"/>
        <v>1</v>
      </c>
      <c r="J123" s="243">
        <f t="shared" si="12"/>
        <v>0</v>
      </c>
      <c r="K123" s="234">
        <f t="shared" si="16"/>
        <v>0</v>
      </c>
      <c r="L123" s="36"/>
    </row>
    <row r="124" spans="2:12" ht="34.950000000000003" customHeight="1" x14ac:dyDescent="0.3">
      <c r="B124" s="84" t="str">
        <f t="shared" si="10"/>
        <v>Com</v>
      </c>
      <c r="C124" s="85">
        <f>IF(ISTEXT(D124),MAX($C$6:$C123)+1,"")</f>
        <v>110</v>
      </c>
      <c r="D124" s="86" t="s">
        <v>9</v>
      </c>
      <c r="E124" s="159" t="s">
        <v>801</v>
      </c>
      <c r="F124" s="228" t="s">
        <v>43</v>
      </c>
      <c r="G124" s="229"/>
      <c r="H124" s="247"/>
      <c r="I124" s="242">
        <f t="shared" si="11"/>
        <v>3</v>
      </c>
      <c r="J124" s="243">
        <f t="shared" si="12"/>
        <v>0</v>
      </c>
      <c r="K124" s="234">
        <f t="shared" si="16"/>
        <v>0</v>
      </c>
      <c r="L124" s="36"/>
    </row>
    <row r="125" spans="2:12" ht="34.950000000000003" customHeight="1" x14ac:dyDescent="0.3">
      <c r="B125" s="84" t="str">
        <f t="shared" si="10"/>
        <v>Com</v>
      </c>
      <c r="C125" s="85">
        <f>IF(ISTEXT(D125),MAX($C$6:$C124)+1,"")</f>
        <v>111</v>
      </c>
      <c r="D125" s="86" t="s">
        <v>9</v>
      </c>
      <c r="E125" s="159" t="s">
        <v>802</v>
      </c>
      <c r="F125" s="228" t="s">
        <v>43</v>
      </c>
      <c r="G125" s="229"/>
      <c r="H125" s="247"/>
      <c r="I125" s="242">
        <f t="shared" si="11"/>
        <v>3</v>
      </c>
      <c r="J125" s="243">
        <f t="shared" si="12"/>
        <v>0</v>
      </c>
      <c r="K125" s="234">
        <f t="shared" si="16"/>
        <v>0</v>
      </c>
      <c r="L125" s="36"/>
    </row>
    <row r="126" spans="2:12" ht="34.950000000000003" customHeight="1" x14ac:dyDescent="0.3">
      <c r="B126" s="84" t="str">
        <f t="shared" si="10"/>
        <v>Com</v>
      </c>
      <c r="C126" s="85">
        <f>IF(ISTEXT(D126),MAX($C$6:$C125)+1,"")</f>
        <v>112</v>
      </c>
      <c r="D126" s="86" t="s">
        <v>11</v>
      </c>
      <c r="E126" s="159" t="s">
        <v>803</v>
      </c>
      <c r="F126" s="228" t="s">
        <v>43</v>
      </c>
      <c r="G126" s="229"/>
      <c r="H126" s="247"/>
      <c r="I126" s="242">
        <f t="shared" si="11"/>
        <v>1</v>
      </c>
      <c r="J126" s="243">
        <f t="shared" si="12"/>
        <v>0</v>
      </c>
      <c r="K126" s="234">
        <f t="shared" si="16"/>
        <v>0</v>
      </c>
      <c r="L126" s="36"/>
    </row>
    <row r="127" spans="2:12" ht="34.950000000000003" customHeight="1" x14ac:dyDescent="0.3">
      <c r="B127" s="84" t="str">
        <f t="shared" si="10"/>
        <v>Com</v>
      </c>
      <c r="C127" s="85">
        <f>IF(ISTEXT(D127),MAX($C$6:$C126)+1,"")</f>
        <v>113</v>
      </c>
      <c r="D127" s="86" t="s">
        <v>9</v>
      </c>
      <c r="E127" s="159" t="s">
        <v>804</v>
      </c>
      <c r="F127" s="228" t="s">
        <v>43</v>
      </c>
      <c r="G127" s="223"/>
      <c r="H127" s="248"/>
      <c r="I127" s="225">
        <f t="shared" si="11"/>
        <v>3</v>
      </c>
      <c r="J127" s="226">
        <f t="shared" si="12"/>
        <v>0</v>
      </c>
      <c r="K127" s="227">
        <f t="shared" si="16"/>
        <v>0</v>
      </c>
      <c r="L127" s="36"/>
    </row>
    <row r="128" spans="2:12" ht="34.950000000000003" customHeight="1" x14ac:dyDescent="0.3">
      <c r="B128" s="84" t="str">
        <f t="shared" si="10"/>
        <v>Com</v>
      </c>
      <c r="C128" s="85">
        <f>IF(ISTEXT(D128),MAX($C$6:$C127)+1,"")</f>
        <v>114</v>
      </c>
      <c r="D128" s="86" t="s">
        <v>9</v>
      </c>
      <c r="E128" s="159" t="s">
        <v>805</v>
      </c>
      <c r="F128" s="228" t="s">
        <v>43</v>
      </c>
      <c r="G128" s="229"/>
      <c r="H128" s="247"/>
      <c r="I128" s="242">
        <f t="shared" si="11"/>
        <v>3</v>
      </c>
      <c r="J128" s="243">
        <f t="shared" si="12"/>
        <v>0</v>
      </c>
      <c r="K128" s="234">
        <f t="shared" si="16"/>
        <v>0</v>
      </c>
      <c r="L128" s="36"/>
    </row>
    <row r="129" spans="2:12" ht="34.950000000000003" customHeight="1" x14ac:dyDescent="0.3">
      <c r="B129" s="84" t="str">
        <f t="shared" si="10"/>
        <v>Com</v>
      </c>
      <c r="C129" s="85">
        <f>IF(ISTEXT(D129),MAX($C$6:$C128)+1,"")</f>
        <v>115</v>
      </c>
      <c r="D129" s="86" t="s">
        <v>10</v>
      </c>
      <c r="E129" s="159" t="s">
        <v>806</v>
      </c>
      <c r="F129" s="258" t="s">
        <v>43</v>
      </c>
      <c r="G129" s="229"/>
      <c r="H129" s="247"/>
      <c r="I129" s="242">
        <f t="shared" si="11"/>
        <v>2</v>
      </c>
      <c r="J129" s="243">
        <f t="shared" si="12"/>
        <v>0</v>
      </c>
      <c r="K129" s="234">
        <f t="shared" si="16"/>
        <v>0</v>
      </c>
      <c r="L129" s="36"/>
    </row>
    <row r="130" spans="2:12" ht="34.950000000000003" customHeight="1" x14ac:dyDescent="0.3">
      <c r="B130" s="84" t="str">
        <f t="shared" si="10"/>
        <v>Com</v>
      </c>
      <c r="C130" s="85">
        <f>IF(ISTEXT(D130),MAX($C$6:$C129)+1,"")</f>
        <v>116</v>
      </c>
      <c r="D130" s="86" t="s">
        <v>9</v>
      </c>
      <c r="E130" s="153" t="s">
        <v>807</v>
      </c>
      <c r="F130" s="228" t="s">
        <v>43</v>
      </c>
      <c r="G130" s="229"/>
      <c r="H130" s="247"/>
      <c r="I130" s="242">
        <f t="shared" si="11"/>
        <v>3</v>
      </c>
      <c r="J130" s="243">
        <f t="shared" si="12"/>
        <v>0</v>
      </c>
      <c r="K130" s="234">
        <f t="shared" si="16"/>
        <v>0</v>
      </c>
      <c r="L130" s="36"/>
    </row>
    <row r="131" spans="2:12" ht="34.950000000000003" customHeight="1" x14ac:dyDescent="0.3">
      <c r="B131" s="84" t="str">
        <f t="shared" si="10"/>
        <v>Com</v>
      </c>
      <c r="C131" s="85">
        <f>IF(ISTEXT(D131),MAX($C$6:$C130)+1,"")</f>
        <v>117</v>
      </c>
      <c r="D131" s="86" t="s">
        <v>10</v>
      </c>
      <c r="E131" s="159" t="s">
        <v>808</v>
      </c>
      <c r="F131" s="228" t="s">
        <v>43</v>
      </c>
      <c r="G131" s="229"/>
      <c r="H131" s="247"/>
      <c r="I131" s="242">
        <f t="shared" si="11"/>
        <v>2</v>
      </c>
      <c r="J131" s="243">
        <f t="shared" si="12"/>
        <v>0</v>
      </c>
      <c r="K131" s="234">
        <f t="shared" si="16"/>
        <v>0</v>
      </c>
      <c r="L131" s="36"/>
    </row>
    <row r="132" spans="2:12" ht="34.950000000000003" customHeight="1" x14ac:dyDescent="0.3">
      <c r="B132" s="84" t="str">
        <f t="shared" si="10"/>
        <v>Com</v>
      </c>
      <c r="C132" s="85">
        <f>IF(ISTEXT(D132),MAX($C$6:$C131)+1,"")</f>
        <v>118</v>
      </c>
      <c r="D132" s="86" t="s">
        <v>10</v>
      </c>
      <c r="E132" s="159" t="s">
        <v>809</v>
      </c>
      <c r="F132" s="228" t="s">
        <v>43</v>
      </c>
      <c r="G132" s="229"/>
      <c r="H132" s="247"/>
      <c r="I132" s="242">
        <f t="shared" si="11"/>
        <v>2</v>
      </c>
      <c r="J132" s="243">
        <f t="shared" si="12"/>
        <v>0</v>
      </c>
      <c r="K132" s="234">
        <f t="shared" si="16"/>
        <v>0</v>
      </c>
      <c r="L132" s="36"/>
    </row>
    <row r="133" spans="2:12" ht="34.950000000000003" customHeight="1" x14ac:dyDescent="0.3">
      <c r="B133" s="84" t="str">
        <f t="shared" si="10"/>
        <v>Com</v>
      </c>
      <c r="C133" s="85">
        <f>IF(ISTEXT(D133),MAX($C$6:$C132)+1,"")</f>
        <v>119</v>
      </c>
      <c r="D133" s="86" t="s">
        <v>9</v>
      </c>
      <c r="E133" s="159" t="s">
        <v>810</v>
      </c>
      <c r="F133" s="228" t="s">
        <v>43</v>
      </c>
      <c r="G133" s="223"/>
      <c r="H133" s="248"/>
      <c r="I133" s="225">
        <f t="shared" si="11"/>
        <v>3</v>
      </c>
      <c r="J133" s="226">
        <f t="shared" si="12"/>
        <v>0</v>
      </c>
      <c r="K133" s="227">
        <f t="shared" si="16"/>
        <v>0</v>
      </c>
      <c r="L133" s="36"/>
    </row>
    <row r="134" spans="2:12" ht="34.950000000000003" customHeight="1" x14ac:dyDescent="0.3">
      <c r="B134" s="84" t="str">
        <f t="shared" si="10"/>
        <v>Com</v>
      </c>
      <c r="C134" s="85">
        <f>IF(ISTEXT(D134),MAX($C$6:$C133)+1,"")</f>
        <v>120</v>
      </c>
      <c r="D134" s="86" t="s">
        <v>10</v>
      </c>
      <c r="E134" s="159" t="s">
        <v>811</v>
      </c>
      <c r="F134" s="228" t="s">
        <v>43</v>
      </c>
      <c r="G134" s="229"/>
      <c r="H134" s="247"/>
      <c r="I134" s="242">
        <f t="shared" si="11"/>
        <v>2</v>
      </c>
      <c r="J134" s="243">
        <f t="shared" si="12"/>
        <v>0</v>
      </c>
      <c r="K134" s="234">
        <f t="shared" si="16"/>
        <v>0</v>
      </c>
      <c r="L134" s="36"/>
    </row>
    <row r="135" spans="2:12" ht="34.950000000000003" customHeight="1" x14ac:dyDescent="0.3">
      <c r="B135" s="84" t="str">
        <f t="shared" si="10"/>
        <v>Com</v>
      </c>
      <c r="C135" s="85">
        <f>IF(ISTEXT(D135),MAX($C$6:$C134)+1,"")</f>
        <v>121</v>
      </c>
      <c r="D135" s="86" t="s">
        <v>9</v>
      </c>
      <c r="E135" s="159" t="s">
        <v>812</v>
      </c>
      <c r="F135" s="228" t="s">
        <v>43</v>
      </c>
      <c r="G135" s="229"/>
      <c r="H135" s="247"/>
      <c r="I135" s="242">
        <f t="shared" si="11"/>
        <v>3</v>
      </c>
      <c r="J135" s="243">
        <f t="shared" si="12"/>
        <v>0</v>
      </c>
      <c r="K135" s="234">
        <f t="shared" si="16"/>
        <v>0</v>
      </c>
      <c r="L135" s="36"/>
    </row>
    <row r="136" spans="2:12" ht="34.950000000000003" customHeight="1" x14ac:dyDescent="0.3">
      <c r="B136" s="84" t="str">
        <f t="shared" si="10"/>
        <v>Com</v>
      </c>
      <c r="C136" s="85">
        <f>IF(ISTEXT(D136),MAX($C$6:$C135)+1,"")</f>
        <v>122</v>
      </c>
      <c r="D136" s="86" t="s">
        <v>10</v>
      </c>
      <c r="E136" s="159" t="s">
        <v>2173</v>
      </c>
      <c r="F136" s="228" t="s">
        <v>43</v>
      </c>
      <c r="G136" s="229"/>
      <c r="H136" s="247"/>
      <c r="I136" s="242">
        <f t="shared" si="11"/>
        <v>2</v>
      </c>
      <c r="J136" s="243">
        <f t="shared" si="12"/>
        <v>0</v>
      </c>
      <c r="K136" s="234">
        <f t="shared" si="16"/>
        <v>0</v>
      </c>
      <c r="L136" s="36"/>
    </row>
    <row r="137" spans="2:12" ht="34.950000000000003" customHeight="1" x14ac:dyDescent="0.3">
      <c r="B137" s="84" t="str">
        <f t="shared" si="10"/>
        <v>Com</v>
      </c>
      <c r="C137" s="85">
        <f>IF(ISTEXT(D137),MAX($C$6:$C136)+1,"")</f>
        <v>123</v>
      </c>
      <c r="D137" s="86" t="s">
        <v>10</v>
      </c>
      <c r="E137" s="159" t="s">
        <v>2174</v>
      </c>
      <c r="F137" s="228" t="s">
        <v>43</v>
      </c>
      <c r="G137" s="229"/>
      <c r="H137" s="247"/>
      <c r="I137" s="242">
        <f t="shared" si="11"/>
        <v>2</v>
      </c>
      <c r="J137" s="243">
        <f t="shared" si="12"/>
        <v>0</v>
      </c>
      <c r="K137" s="234">
        <f t="shared" si="16"/>
        <v>0</v>
      </c>
      <c r="L137" s="36"/>
    </row>
    <row r="138" spans="2:12" ht="34.950000000000003" customHeight="1" x14ac:dyDescent="0.3">
      <c r="B138" s="84" t="str">
        <f t="shared" si="10"/>
        <v>Com</v>
      </c>
      <c r="C138" s="85">
        <f>IF(ISTEXT(D138),MAX($C$6:$C137)+1,"")</f>
        <v>124</v>
      </c>
      <c r="D138" s="86" t="s">
        <v>11</v>
      </c>
      <c r="E138" s="159" t="s">
        <v>813</v>
      </c>
      <c r="F138" s="228" t="s">
        <v>43</v>
      </c>
      <c r="G138" s="229"/>
      <c r="H138" s="247"/>
      <c r="I138" s="242">
        <f t="shared" si="11"/>
        <v>1</v>
      </c>
      <c r="J138" s="243">
        <f t="shared" si="12"/>
        <v>0</v>
      </c>
      <c r="K138" s="234">
        <f t="shared" si="16"/>
        <v>0</v>
      </c>
      <c r="L138" s="36"/>
    </row>
    <row r="139" spans="2:12" ht="34.950000000000003" customHeight="1" x14ac:dyDescent="0.3">
      <c r="B139" s="84" t="str">
        <f t="shared" si="10"/>
        <v>Com</v>
      </c>
      <c r="C139" s="85">
        <f>IF(ISTEXT(D139),MAX($C$6:$C138)+1,"")</f>
        <v>125</v>
      </c>
      <c r="D139" s="86" t="s">
        <v>11</v>
      </c>
      <c r="E139" s="159" t="s">
        <v>814</v>
      </c>
      <c r="F139" s="228" t="s">
        <v>43</v>
      </c>
      <c r="G139" s="223"/>
      <c r="H139" s="248"/>
      <c r="I139" s="225">
        <f t="shared" si="11"/>
        <v>1</v>
      </c>
      <c r="J139" s="226">
        <f t="shared" si="12"/>
        <v>0</v>
      </c>
      <c r="K139" s="227">
        <f t="shared" si="16"/>
        <v>0</v>
      </c>
      <c r="L139" s="36"/>
    </row>
    <row r="140" spans="2:12" ht="34.950000000000003" customHeight="1" x14ac:dyDescent="0.3">
      <c r="B140" s="84" t="str">
        <f t="shared" si="10"/>
        <v>Com</v>
      </c>
      <c r="C140" s="85">
        <f>IF(ISTEXT(D140),MAX($C$6:$C139)+1,"")</f>
        <v>126</v>
      </c>
      <c r="D140" s="86" t="s">
        <v>11</v>
      </c>
      <c r="E140" s="160" t="s">
        <v>815</v>
      </c>
      <c r="F140" s="228" t="s">
        <v>43</v>
      </c>
      <c r="G140" s="229"/>
      <c r="H140" s="247"/>
      <c r="I140" s="242">
        <f t="shared" si="11"/>
        <v>1</v>
      </c>
      <c r="J140" s="243">
        <f t="shared" si="12"/>
        <v>0</v>
      </c>
      <c r="K140" s="234">
        <f t="shared" si="16"/>
        <v>0</v>
      </c>
      <c r="L140" s="36"/>
    </row>
    <row r="141" spans="2:12" ht="34.950000000000003" customHeight="1" x14ac:dyDescent="0.3">
      <c r="B141" s="84" t="str">
        <f t="shared" ref="B141:B209" si="17">IF(C141="","",$B$5)</f>
        <v>Com</v>
      </c>
      <c r="C141" s="85">
        <f>IF(ISTEXT(D141),MAX($C$6:$C140)+1,"")</f>
        <v>127</v>
      </c>
      <c r="D141" s="86" t="s">
        <v>11</v>
      </c>
      <c r="E141" s="160" t="s">
        <v>816</v>
      </c>
      <c r="F141" s="228" t="s">
        <v>43</v>
      </c>
      <c r="G141" s="229"/>
      <c r="H141" s="247"/>
      <c r="I141" s="242">
        <f t="shared" si="11"/>
        <v>1</v>
      </c>
      <c r="J141" s="243">
        <f t="shared" si="12"/>
        <v>0</v>
      </c>
      <c r="K141" s="234">
        <f t="shared" si="16"/>
        <v>0</v>
      </c>
      <c r="L141" s="36"/>
    </row>
    <row r="142" spans="2:12" ht="34.950000000000003" customHeight="1" x14ac:dyDescent="0.3">
      <c r="B142" s="84" t="str">
        <f>IF(C142="","",$B$5)</f>
        <v>Com</v>
      </c>
      <c r="C142" s="85">
        <f>IF(ISTEXT(D142),MAX($C$6:$C141)+1,"")</f>
        <v>128</v>
      </c>
      <c r="D142" s="86" t="s">
        <v>11</v>
      </c>
      <c r="E142" s="160" t="s">
        <v>817</v>
      </c>
      <c r="F142" s="228" t="s">
        <v>43</v>
      </c>
      <c r="G142" s="229"/>
      <c r="H142" s="247"/>
      <c r="I142" s="242">
        <f>VLOOKUP($D142,SpecData,2,FALSE)</f>
        <v>1</v>
      </c>
      <c r="J142" s="243">
        <f>VLOOKUP($F142,AvailabilityData,2,FALSE)</f>
        <v>0</v>
      </c>
      <c r="K142" s="234">
        <f>I142*J142</f>
        <v>0</v>
      </c>
      <c r="L142" s="36"/>
    </row>
    <row r="143" spans="2:12" ht="34.950000000000003" customHeight="1" x14ac:dyDescent="0.3">
      <c r="B143" s="84" t="str">
        <f t="shared" si="17"/>
        <v>Com</v>
      </c>
      <c r="C143" s="85">
        <f>IF(ISTEXT(D143),MAX($C$6:$C142)+1,"")</f>
        <v>129</v>
      </c>
      <c r="D143" s="86" t="s">
        <v>11</v>
      </c>
      <c r="E143" s="160" t="s">
        <v>818</v>
      </c>
      <c r="F143" s="228" t="s">
        <v>43</v>
      </c>
      <c r="G143" s="229"/>
      <c r="H143" s="247"/>
      <c r="I143" s="242">
        <f t="shared" ref="I143:I208" si="18">VLOOKUP($D143,SpecData,2,FALSE)</f>
        <v>1</v>
      </c>
      <c r="J143" s="243">
        <f t="shared" ref="J143:J208" si="19">VLOOKUP($F143,AvailabilityData,2,FALSE)</f>
        <v>0</v>
      </c>
      <c r="K143" s="234">
        <f t="shared" si="16"/>
        <v>0</v>
      </c>
      <c r="L143" s="36"/>
    </row>
    <row r="144" spans="2:12" s="104" customFormat="1" ht="15.6" x14ac:dyDescent="0.3">
      <c r="B144" s="103" t="s">
        <v>819</v>
      </c>
      <c r="C144" s="103"/>
      <c r="D144" s="103"/>
      <c r="E144" s="103"/>
      <c r="F144" s="142"/>
      <c r="G144" s="103"/>
      <c r="H144" s="103"/>
      <c r="I144" s="103"/>
      <c r="J144" s="103"/>
      <c r="K144" s="103"/>
      <c r="L144" s="103"/>
    </row>
    <row r="145" spans="2:12" ht="34.950000000000003" customHeight="1" x14ac:dyDescent="0.3">
      <c r="B145" s="84" t="str">
        <f t="shared" si="17"/>
        <v>Com</v>
      </c>
      <c r="C145" s="85">
        <f>IF(ISTEXT(D145),MAX($C$6:$C143)+1,"")</f>
        <v>130</v>
      </c>
      <c r="D145" s="86" t="s">
        <v>9</v>
      </c>
      <c r="E145" s="150" t="s">
        <v>820</v>
      </c>
      <c r="F145" s="228" t="s">
        <v>43</v>
      </c>
      <c r="G145" s="229"/>
      <c r="H145" s="247"/>
      <c r="I145" s="242">
        <f t="shared" si="18"/>
        <v>3</v>
      </c>
      <c r="J145" s="243">
        <f t="shared" si="19"/>
        <v>0</v>
      </c>
      <c r="K145" s="234">
        <f>I145*J145</f>
        <v>0</v>
      </c>
      <c r="L145" s="36"/>
    </row>
    <row r="146" spans="2:12" ht="30" customHeight="1" x14ac:dyDescent="0.3">
      <c r="B146" s="105" t="str">
        <f>IF(C146="","",$B$5)</f>
        <v/>
      </c>
      <c r="C146" s="106" t="str">
        <f>IF(ISTEXT(D146),MAX($C$6:$C145)+1,"")</f>
        <v/>
      </c>
      <c r="D146" s="106"/>
      <c r="E146" s="151" t="s">
        <v>821</v>
      </c>
      <c r="F146" s="142"/>
      <c r="G146" s="108"/>
      <c r="H146" s="108"/>
      <c r="I146" s="108"/>
      <c r="J146" s="108"/>
      <c r="K146" s="108"/>
      <c r="L146" s="108"/>
    </row>
    <row r="147" spans="2:12" ht="34.950000000000003" customHeight="1" x14ac:dyDescent="0.3">
      <c r="B147" s="84" t="str">
        <f t="shared" si="17"/>
        <v>Com</v>
      </c>
      <c r="C147" s="85">
        <f>IF(ISTEXT(D147),MAX($C$6:$C145)+1,"")</f>
        <v>131</v>
      </c>
      <c r="D147" s="86" t="s">
        <v>9</v>
      </c>
      <c r="E147" s="152" t="s">
        <v>822</v>
      </c>
      <c r="F147" s="228" t="s">
        <v>43</v>
      </c>
      <c r="G147" s="223"/>
      <c r="H147" s="248"/>
      <c r="I147" s="225">
        <f t="shared" si="18"/>
        <v>3</v>
      </c>
      <c r="J147" s="226">
        <f t="shared" si="19"/>
        <v>0</v>
      </c>
      <c r="K147" s="227">
        <f t="shared" ref="K147:K152" si="20">I147*J147</f>
        <v>0</v>
      </c>
      <c r="L147" s="36"/>
    </row>
    <row r="148" spans="2:12" ht="34.950000000000003" customHeight="1" x14ac:dyDescent="0.3">
      <c r="B148" s="84" t="str">
        <f t="shared" si="17"/>
        <v>Com</v>
      </c>
      <c r="C148" s="85">
        <f>IF(ISTEXT(D148),MAX($C$6:$C147)+1,"")</f>
        <v>132</v>
      </c>
      <c r="D148" s="86" t="s">
        <v>9</v>
      </c>
      <c r="E148" s="153" t="s">
        <v>823</v>
      </c>
      <c r="F148" s="258" t="s">
        <v>43</v>
      </c>
      <c r="G148" s="229"/>
      <c r="H148" s="247"/>
      <c r="I148" s="242">
        <f t="shared" si="18"/>
        <v>3</v>
      </c>
      <c r="J148" s="243">
        <f t="shared" si="19"/>
        <v>0</v>
      </c>
      <c r="K148" s="234">
        <f t="shared" si="20"/>
        <v>0</v>
      </c>
      <c r="L148" s="35"/>
    </row>
    <row r="149" spans="2:12" ht="34.950000000000003" customHeight="1" x14ac:dyDescent="0.3">
      <c r="B149" s="84" t="str">
        <f t="shared" si="17"/>
        <v>Com</v>
      </c>
      <c r="C149" s="85">
        <f>IF(ISTEXT(D149),MAX($C$6:$C148)+1,"")</f>
        <v>133</v>
      </c>
      <c r="D149" s="86" t="s">
        <v>9</v>
      </c>
      <c r="E149" s="153" t="s">
        <v>732</v>
      </c>
      <c r="F149" s="228" t="s">
        <v>43</v>
      </c>
      <c r="G149" s="229"/>
      <c r="H149" s="247"/>
      <c r="I149" s="242">
        <f t="shared" si="18"/>
        <v>3</v>
      </c>
      <c r="J149" s="243">
        <f t="shared" si="19"/>
        <v>0</v>
      </c>
      <c r="K149" s="234">
        <f t="shared" si="20"/>
        <v>0</v>
      </c>
      <c r="L149" s="36"/>
    </row>
    <row r="150" spans="2:12" ht="34.950000000000003" customHeight="1" x14ac:dyDescent="0.3">
      <c r="B150" s="84" t="str">
        <f t="shared" si="17"/>
        <v>Com</v>
      </c>
      <c r="C150" s="85">
        <f>IF(ISTEXT(D150),MAX($C$6:$C149)+1,"")</f>
        <v>134</v>
      </c>
      <c r="D150" s="86" t="s">
        <v>9</v>
      </c>
      <c r="E150" s="153" t="s">
        <v>824</v>
      </c>
      <c r="F150" s="228" t="s">
        <v>43</v>
      </c>
      <c r="G150" s="229"/>
      <c r="H150" s="247"/>
      <c r="I150" s="242">
        <f t="shared" si="18"/>
        <v>3</v>
      </c>
      <c r="J150" s="243">
        <f t="shared" si="19"/>
        <v>0</v>
      </c>
      <c r="K150" s="234">
        <f t="shared" si="20"/>
        <v>0</v>
      </c>
      <c r="L150" s="36"/>
    </row>
    <row r="151" spans="2:12" ht="34.950000000000003" customHeight="1" x14ac:dyDescent="0.3">
      <c r="B151" s="84" t="str">
        <f t="shared" si="17"/>
        <v>Com</v>
      </c>
      <c r="C151" s="85">
        <f>IF(ISTEXT(D151),MAX($C$6:$C150)+1,"")</f>
        <v>135</v>
      </c>
      <c r="D151" s="86" t="s">
        <v>9</v>
      </c>
      <c r="E151" s="153" t="s">
        <v>825</v>
      </c>
      <c r="F151" s="263" t="s">
        <v>43</v>
      </c>
      <c r="G151" s="229"/>
      <c r="H151" s="247"/>
      <c r="I151" s="242">
        <f t="shared" si="18"/>
        <v>3</v>
      </c>
      <c r="J151" s="243">
        <f t="shared" si="19"/>
        <v>0</v>
      </c>
      <c r="K151" s="234">
        <f t="shared" si="20"/>
        <v>0</v>
      </c>
      <c r="L151" s="36"/>
    </row>
    <row r="152" spans="2:12" ht="34.950000000000003" customHeight="1" x14ac:dyDescent="0.3">
      <c r="B152" s="84" t="str">
        <f t="shared" si="17"/>
        <v>Com</v>
      </c>
      <c r="C152" s="85">
        <f>IF(ISTEXT(D152),MAX($C$6:$C151)+1,"")</f>
        <v>136</v>
      </c>
      <c r="D152" s="86" t="s">
        <v>9</v>
      </c>
      <c r="E152" s="153" t="s">
        <v>826</v>
      </c>
      <c r="F152" s="228" t="s">
        <v>43</v>
      </c>
      <c r="G152" s="229"/>
      <c r="H152" s="247"/>
      <c r="I152" s="242">
        <f t="shared" si="18"/>
        <v>3</v>
      </c>
      <c r="J152" s="243">
        <f t="shared" si="19"/>
        <v>0</v>
      </c>
      <c r="K152" s="234">
        <f t="shared" si="20"/>
        <v>0</v>
      </c>
      <c r="L152" s="36"/>
    </row>
    <row r="153" spans="2:12" ht="30" customHeight="1" x14ac:dyDescent="0.3">
      <c r="B153" s="105" t="str">
        <f t="shared" si="17"/>
        <v/>
      </c>
      <c r="C153" s="106" t="str">
        <f>IF(ISTEXT(D153),MAX($C$6:$C152)+1,"")</f>
        <v/>
      </c>
      <c r="D153" s="106"/>
      <c r="E153" s="151" t="s">
        <v>827</v>
      </c>
      <c r="F153" s="142"/>
      <c r="G153" s="108"/>
      <c r="H153" s="108"/>
      <c r="I153" s="108"/>
      <c r="J153" s="108"/>
      <c r="K153" s="108"/>
      <c r="L153" s="108"/>
    </row>
    <row r="154" spans="2:12" ht="34.950000000000003" customHeight="1" x14ac:dyDescent="0.3">
      <c r="B154" s="84" t="str">
        <f t="shared" si="17"/>
        <v>Com</v>
      </c>
      <c r="C154" s="85">
        <f>IF(ISTEXT(D154),MAX($C$6:$C152)+1,"")</f>
        <v>137</v>
      </c>
      <c r="D154" s="86" t="s">
        <v>9</v>
      </c>
      <c r="E154" s="152" t="s">
        <v>828</v>
      </c>
      <c r="F154" s="228" t="s">
        <v>43</v>
      </c>
      <c r="G154" s="223"/>
      <c r="H154" s="248"/>
      <c r="I154" s="225">
        <f t="shared" si="18"/>
        <v>3</v>
      </c>
      <c r="J154" s="226">
        <f t="shared" si="19"/>
        <v>0</v>
      </c>
      <c r="K154" s="227">
        <f t="shared" ref="K154:K166" si="21">I154*J154</f>
        <v>0</v>
      </c>
      <c r="L154" s="36"/>
    </row>
    <row r="155" spans="2:12" ht="34.950000000000003" customHeight="1" x14ac:dyDescent="0.3">
      <c r="B155" s="84" t="str">
        <f t="shared" si="17"/>
        <v>Com</v>
      </c>
      <c r="C155" s="85">
        <f>IF(ISTEXT(D155),MAX($C$6:$C154)+1,"")</f>
        <v>138</v>
      </c>
      <c r="D155" s="86" t="s">
        <v>9</v>
      </c>
      <c r="E155" s="153" t="s">
        <v>829</v>
      </c>
      <c r="F155" s="228" t="s">
        <v>43</v>
      </c>
      <c r="G155" s="229"/>
      <c r="H155" s="247"/>
      <c r="I155" s="242">
        <f t="shared" si="18"/>
        <v>3</v>
      </c>
      <c r="J155" s="243">
        <f t="shared" si="19"/>
        <v>0</v>
      </c>
      <c r="K155" s="234">
        <f t="shared" si="21"/>
        <v>0</v>
      </c>
      <c r="L155" s="36"/>
    </row>
    <row r="156" spans="2:12" ht="34.950000000000003" customHeight="1" x14ac:dyDescent="0.3">
      <c r="B156" s="84" t="str">
        <f t="shared" si="17"/>
        <v>Com</v>
      </c>
      <c r="C156" s="85">
        <f>IF(ISTEXT(D156),MAX($C$6:$C155)+1,"")</f>
        <v>139</v>
      </c>
      <c r="D156" s="86" t="s">
        <v>9</v>
      </c>
      <c r="E156" s="153" t="s">
        <v>830</v>
      </c>
      <c r="F156" s="228" t="s">
        <v>43</v>
      </c>
      <c r="G156" s="229"/>
      <c r="H156" s="247"/>
      <c r="I156" s="242">
        <f t="shared" si="18"/>
        <v>3</v>
      </c>
      <c r="J156" s="243">
        <f t="shared" si="19"/>
        <v>0</v>
      </c>
      <c r="K156" s="234">
        <f t="shared" si="21"/>
        <v>0</v>
      </c>
      <c r="L156" s="36"/>
    </row>
    <row r="157" spans="2:12" ht="34.950000000000003" customHeight="1" x14ac:dyDescent="0.3">
      <c r="B157" s="84" t="str">
        <f t="shared" si="17"/>
        <v>Com</v>
      </c>
      <c r="C157" s="85">
        <f>IF(ISTEXT(D157),MAX($C$6:$C156)+1,"")</f>
        <v>140</v>
      </c>
      <c r="D157" s="86" t="s">
        <v>9</v>
      </c>
      <c r="E157" s="153" t="s">
        <v>394</v>
      </c>
      <c r="F157" s="228" t="s">
        <v>43</v>
      </c>
      <c r="G157" s="229"/>
      <c r="H157" s="247"/>
      <c r="I157" s="242">
        <f t="shared" si="18"/>
        <v>3</v>
      </c>
      <c r="J157" s="243">
        <f t="shared" si="19"/>
        <v>0</v>
      </c>
      <c r="K157" s="234">
        <f t="shared" si="21"/>
        <v>0</v>
      </c>
      <c r="L157" s="36"/>
    </row>
    <row r="158" spans="2:12" ht="34.950000000000003" customHeight="1" x14ac:dyDescent="0.3">
      <c r="B158" s="84" t="str">
        <f t="shared" si="17"/>
        <v>Com</v>
      </c>
      <c r="C158" s="85">
        <f>IF(ISTEXT(D158),MAX($C$6:$C157)+1,"")</f>
        <v>141</v>
      </c>
      <c r="D158" s="86" t="s">
        <v>9</v>
      </c>
      <c r="E158" s="153" t="s">
        <v>831</v>
      </c>
      <c r="F158" s="228" t="s">
        <v>43</v>
      </c>
      <c r="G158" s="229"/>
      <c r="H158" s="247"/>
      <c r="I158" s="242">
        <f t="shared" si="18"/>
        <v>3</v>
      </c>
      <c r="J158" s="243">
        <f t="shared" si="19"/>
        <v>0</v>
      </c>
      <c r="K158" s="234">
        <f t="shared" si="21"/>
        <v>0</v>
      </c>
      <c r="L158" s="36"/>
    </row>
    <row r="159" spans="2:12" ht="34.950000000000003" customHeight="1" x14ac:dyDescent="0.3">
      <c r="B159" s="84" t="str">
        <f t="shared" si="17"/>
        <v>Com</v>
      </c>
      <c r="C159" s="85">
        <f>IF(ISTEXT(D159),MAX($C$6:$C158)+1,"")</f>
        <v>142</v>
      </c>
      <c r="D159" s="86" t="s">
        <v>9</v>
      </c>
      <c r="E159" s="153" t="s">
        <v>596</v>
      </c>
      <c r="F159" s="228" t="s">
        <v>43</v>
      </c>
      <c r="G159" s="229"/>
      <c r="H159" s="247"/>
      <c r="I159" s="242">
        <f t="shared" si="18"/>
        <v>3</v>
      </c>
      <c r="J159" s="243">
        <f t="shared" si="19"/>
        <v>0</v>
      </c>
      <c r="K159" s="234">
        <f t="shared" si="21"/>
        <v>0</v>
      </c>
      <c r="L159" s="36"/>
    </row>
    <row r="160" spans="2:12" ht="34.950000000000003" customHeight="1" x14ac:dyDescent="0.3">
      <c r="B160" s="84" t="str">
        <f t="shared" si="17"/>
        <v>Com</v>
      </c>
      <c r="C160" s="85">
        <f>IF(ISTEXT(D160),MAX($C$6:$C159)+1,"")</f>
        <v>143</v>
      </c>
      <c r="D160" s="86" t="s">
        <v>9</v>
      </c>
      <c r="E160" s="153" t="s">
        <v>832</v>
      </c>
      <c r="F160" s="263" t="s">
        <v>43</v>
      </c>
      <c r="G160" s="223"/>
      <c r="H160" s="248"/>
      <c r="I160" s="225">
        <f t="shared" si="18"/>
        <v>3</v>
      </c>
      <c r="J160" s="226">
        <f t="shared" si="19"/>
        <v>0</v>
      </c>
      <c r="K160" s="227">
        <f t="shared" si="21"/>
        <v>0</v>
      </c>
      <c r="L160" s="36"/>
    </row>
    <row r="161" spans="2:12" ht="34.950000000000003" customHeight="1" x14ac:dyDescent="0.3">
      <c r="B161" s="84" t="str">
        <f t="shared" si="17"/>
        <v>Com</v>
      </c>
      <c r="C161" s="85">
        <f>IF(ISTEXT(D161),MAX($C$6:$C160)+1,"")</f>
        <v>144</v>
      </c>
      <c r="D161" s="86" t="s">
        <v>9</v>
      </c>
      <c r="E161" s="153" t="s">
        <v>833</v>
      </c>
      <c r="F161" s="228" t="s">
        <v>43</v>
      </c>
      <c r="G161" s="229"/>
      <c r="H161" s="247"/>
      <c r="I161" s="242">
        <f t="shared" si="18"/>
        <v>3</v>
      </c>
      <c r="J161" s="243">
        <f t="shared" si="19"/>
        <v>0</v>
      </c>
      <c r="K161" s="234">
        <f t="shared" si="21"/>
        <v>0</v>
      </c>
      <c r="L161" s="36"/>
    </row>
    <row r="162" spans="2:12" ht="34.950000000000003" customHeight="1" x14ac:dyDescent="0.3">
      <c r="B162" s="84" t="str">
        <f t="shared" si="17"/>
        <v>Com</v>
      </c>
      <c r="C162" s="85">
        <f>IF(ISTEXT(D162),MAX($C$6:$C161)+1,"")</f>
        <v>145</v>
      </c>
      <c r="D162" s="86" t="s">
        <v>10</v>
      </c>
      <c r="E162" s="153" t="s">
        <v>834</v>
      </c>
      <c r="F162" s="228" t="s">
        <v>43</v>
      </c>
      <c r="G162" s="229"/>
      <c r="H162" s="247"/>
      <c r="I162" s="242">
        <f t="shared" si="18"/>
        <v>2</v>
      </c>
      <c r="J162" s="243">
        <f t="shared" si="19"/>
        <v>0</v>
      </c>
      <c r="K162" s="234">
        <f t="shared" si="21"/>
        <v>0</v>
      </c>
      <c r="L162" s="36"/>
    </row>
    <row r="163" spans="2:12" ht="34.950000000000003" customHeight="1" x14ac:dyDescent="0.3">
      <c r="B163" s="84" t="str">
        <f t="shared" si="17"/>
        <v>Com</v>
      </c>
      <c r="C163" s="85">
        <f>IF(ISTEXT(D163),MAX($C$6:$C162)+1,"")</f>
        <v>146</v>
      </c>
      <c r="D163" s="86" t="s">
        <v>10</v>
      </c>
      <c r="E163" s="156" t="s">
        <v>835</v>
      </c>
      <c r="F163" s="228" t="s">
        <v>43</v>
      </c>
      <c r="G163" s="229"/>
      <c r="H163" s="247"/>
      <c r="I163" s="242">
        <f t="shared" si="18"/>
        <v>2</v>
      </c>
      <c r="J163" s="243">
        <f t="shared" si="19"/>
        <v>0</v>
      </c>
      <c r="K163" s="234">
        <f t="shared" si="21"/>
        <v>0</v>
      </c>
      <c r="L163" s="36"/>
    </row>
    <row r="164" spans="2:12" ht="34.950000000000003" customHeight="1" x14ac:dyDescent="0.3">
      <c r="B164" s="84" t="str">
        <f t="shared" si="17"/>
        <v>Com</v>
      </c>
      <c r="C164" s="85">
        <f>IF(ISTEXT(D164),MAX($C$6:$C163)+1,"")</f>
        <v>147</v>
      </c>
      <c r="D164" s="86" t="s">
        <v>9</v>
      </c>
      <c r="E164" s="156" t="s">
        <v>836</v>
      </c>
      <c r="F164" s="228" t="s">
        <v>43</v>
      </c>
      <c r="G164" s="229"/>
      <c r="H164" s="247"/>
      <c r="I164" s="242">
        <f t="shared" si="18"/>
        <v>3</v>
      </c>
      <c r="J164" s="243">
        <f t="shared" si="19"/>
        <v>0</v>
      </c>
      <c r="K164" s="234">
        <f t="shared" si="21"/>
        <v>0</v>
      </c>
      <c r="L164" s="36"/>
    </row>
    <row r="165" spans="2:12" ht="34.950000000000003" customHeight="1" x14ac:dyDescent="0.3">
      <c r="B165" s="84" t="str">
        <f t="shared" si="17"/>
        <v>Com</v>
      </c>
      <c r="C165" s="85">
        <f>IF(ISTEXT(D165),MAX($C$6:$C164)+1,"")</f>
        <v>148</v>
      </c>
      <c r="D165" s="86" t="s">
        <v>9</v>
      </c>
      <c r="E165" s="156" t="s">
        <v>837</v>
      </c>
      <c r="F165" s="228" t="s">
        <v>43</v>
      </c>
      <c r="G165" s="229"/>
      <c r="H165" s="247"/>
      <c r="I165" s="242">
        <f t="shared" si="18"/>
        <v>3</v>
      </c>
      <c r="J165" s="243">
        <f t="shared" si="19"/>
        <v>0</v>
      </c>
      <c r="K165" s="234">
        <f t="shared" si="21"/>
        <v>0</v>
      </c>
      <c r="L165" s="36"/>
    </row>
    <row r="166" spans="2:12" ht="34.950000000000003" customHeight="1" x14ac:dyDescent="0.3">
      <c r="B166" s="84" t="str">
        <f t="shared" si="17"/>
        <v>Com</v>
      </c>
      <c r="C166" s="85">
        <f>IF(ISTEXT(D166),MAX($C$6:$C165)+1,"")</f>
        <v>149</v>
      </c>
      <c r="D166" s="86" t="s">
        <v>9</v>
      </c>
      <c r="E166" s="156" t="s">
        <v>838</v>
      </c>
      <c r="F166" s="228" t="s">
        <v>43</v>
      </c>
      <c r="G166" s="223"/>
      <c r="H166" s="248"/>
      <c r="I166" s="225">
        <f t="shared" si="18"/>
        <v>3</v>
      </c>
      <c r="J166" s="226">
        <f t="shared" si="19"/>
        <v>0</v>
      </c>
      <c r="K166" s="227">
        <f t="shared" si="21"/>
        <v>0</v>
      </c>
      <c r="L166" s="36"/>
    </row>
    <row r="167" spans="2:12" ht="34.950000000000003" customHeight="1" x14ac:dyDescent="0.3">
      <c r="B167" s="84" t="str">
        <f t="shared" si="17"/>
        <v>Com</v>
      </c>
      <c r="C167" s="85">
        <f>IF(ISTEXT(D167),MAX($C$6:$C166)+1,"")</f>
        <v>150</v>
      </c>
      <c r="D167" s="86" t="s">
        <v>9</v>
      </c>
      <c r="E167" s="156" t="s">
        <v>839</v>
      </c>
      <c r="F167" s="263" t="s">
        <v>43</v>
      </c>
      <c r="G167" s="229"/>
      <c r="H167" s="247"/>
      <c r="I167" s="242">
        <f t="shared" si="18"/>
        <v>3</v>
      </c>
      <c r="J167" s="243">
        <f t="shared" si="19"/>
        <v>0</v>
      </c>
      <c r="K167" s="234">
        <f t="shared" ref="K167:K174" si="22">I167*J167</f>
        <v>0</v>
      </c>
      <c r="L167" s="36"/>
    </row>
    <row r="168" spans="2:12" ht="34.950000000000003" customHeight="1" x14ac:dyDescent="0.3">
      <c r="B168" s="84" t="str">
        <f t="shared" si="17"/>
        <v>Com</v>
      </c>
      <c r="C168" s="85">
        <f>IF(ISTEXT(D168),MAX($C$6:$C167)+1,"")</f>
        <v>151</v>
      </c>
      <c r="D168" s="86" t="s">
        <v>9</v>
      </c>
      <c r="E168" s="156" t="s">
        <v>840</v>
      </c>
      <c r="F168" s="228" t="s">
        <v>43</v>
      </c>
      <c r="G168" s="229"/>
      <c r="H168" s="247"/>
      <c r="I168" s="242">
        <f t="shared" si="18"/>
        <v>3</v>
      </c>
      <c r="J168" s="243">
        <f t="shared" si="19"/>
        <v>0</v>
      </c>
      <c r="K168" s="234">
        <f t="shared" si="22"/>
        <v>0</v>
      </c>
      <c r="L168" s="36"/>
    </row>
    <row r="169" spans="2:12" ht="34.950000000000003" customHeight="1" x14ac:dyDescent="0.3">
      <c r="B169" s="84" t="str">
        <f t="shared" si="17"/>
        <v>Com</v>
      </c>
      <c r="C169" s="85">
        <f>IF(ISTEXT(D169),MAX($C$6:$C168)+1,"")</f>
        <v>152</v>
      </c>
      <c r="D169" s="86" t="s">
        <v>11</v>
      </c>
      <c r="E169" s="156" t="s">
        <v>841</v>
      </c>
      <c r="F169" s="228" t="s">
        <v>43</v>
      </c>
      <c r="G169" s="229"/>
      <c r="H169" s="247"/>
      <c r="I169" s="242">
        <f t="shared" si="18"/>
        <v>1</v>
      </c>
      <c r="J169" s="243">
        <f t="shared" si="19"/>
        <v>0</v>
      </c>
      <c r="K169" s="234">
        <f t="shared" si="22"/>
        <v>0</v>
      </c>
      <c r="L169" s="36"/>
    </row>
    <row r="170" spans="2:12" ht="34.950000000000003" customHeight="1" x14ac:dyDescent="0.3">
      <c r="B170" s="84" t="str">
        <f t="shared" si="17"/>
        <v>Com</v>
      </c>
      <c r="C170" s="85">
        <f>IF(ISTEXT(D170),MAX($C$6:$C169)+1,"")</f>
        <v>153</v>
      </c>
      <c r="D170" s="86" t="s">
        <v>11</v>
      </c>
      <c r="E170" s="156" t="s">
        <v>842</v>
      </c>
      <c r="F170" s="228" t="s">
        <v>43</v>
      </c>
      <c r="G170" s="229"/>
      <c r="H170" s="247"/>
      <c r="I170" s="242">
        <f t="shared" si="18"/>
        <v>1</v>
      </c>
      <c r="J170" s="243">
        <f t="shared" si="19"/>
        <v>0</v>
      </c>
      <c r="K170" s="234">
        <f t="shared" si="22"/>
        <v>0</v>
      </c>
      <c r="L170" s="36"/>
    </row>
    <row r="171" spans="2:12" s="104" customFormat="1" ht="15.6" x14ac:dyDescent="0.3">
      <c r="B171" s="103" t="s">
        <v>843</v>
      </c>
      <c r="C171" s="103"/>
      <c r="D171" s="103"/>
      <c r="E171" s="103"/>
      <c r="F171" s="142"/>
      <c r="G171" s="103"/>
      <c r="H171" s="103"/>
      <c r="I171" s="103"/>
      <c r="J171" s="103"/>
      <c r="K171" s="103"/>
      <c r="L171" s="103"/>
    </row>
    <row r="172" spans="2:12" ht="34.950000000000003" customHeight="1" x14ac:dyDescent="0.3">
      <c r="B172" s="84" t="str">
        <f t="shared" si="17"/>
        <v>Com</v>
      </c>
      <c r="C172" s="85">
        <f>IF(ISTEXT(D172),MAX($C$6:$C171)+1,"")</f>
        <v>154</v>
      </c>
      <c r="D172" s="86" t="s">
        <v>9</v>
      </c>
      <c r="E172" s="150" t="s">
        <v>844</v>
      </c>
      <c r="F172" s="228" t="s">
        <v>43</v>
      </c>
      <c r="G172" s="92"/>
      <c r="H172" s="101"/>
      <c r="I172" s="96">
        <f t="shared" si="18"/>
        <v>3</v>
      </c>
      <c r="J172" s="97">
        <f t="shared" si="19"/>
        <v>0</v>
      </c>
      <c r="K172" s="94">
        <f t="shared" si="22"/>
        <v>0</v>
      </c>
      <c r="L172" s="36"/>
    </row>
    <row r="173" spans="2:12" ht="30" customHeight="1" x14ac:dyDescent="0.3">
      <c r="B173" s="105" t="str">
        <f t="shared" si="17"/>
        <v/>
      </c>
      <c r="C173" s="106" t="str">
        <f>IF(ISTEXT(D173),MAX($C$6:$C172)+1,"")</f>
        <v/>
      </c>
      <c r="D173" s="106"/>
      <c r="E173" s="151" t="s">
        <v>821</v>
      </c>
      <c r="F173" s="103"/>
      <c r="G173" s="161"/>
      <c r="H173" s="108"/>
      <c r="I173" s="108"/>
      <c r="J173" s="108"/>
      <c r="K173" s="108"/>
      <c r="L173" s="108"/>
    </row>
    <row r="174" spans="2:12" ht="34.950000000000003" customHeight="1" x14ac:dyDescent="0.3">
      <c r="B174" s="84" t="str">
        <f t="shared" si="17"/>
        <v>Com</v>
      </c>
      <c r="C174" s="85">
        <f>IF(ISTEXT(D174),MAX($C$6:$C172)+1,"")</f>
        <v>155</v>
      </c>
      <c r="D174" s="86" t="s">
        <v>9</v>
      </c>
      <c r="E174" s="152" t="s">
        <v>822</v>
      </c>
      <c r="F174" s="263" t="s">
        <v>43</v>
      </c>
      <c r="G174" s="229"/>
      <c r="H174" s="247"/>
      <c r="I174" s="242">
        <f t="shared" si="18"/>
        <v>3</v>
      </c>
      <c r="J174" s="243">
        <f t="shared" si="19"/>
        <v>0</v>
      </c>
      <c r="K174" s="234">
        <f t="shared" si="22"/>
        <v>0</v>
      </c>
      <c r="L174" s="36"/>
    </row>
    <row r="175" spans="2:12" ht="34.950000000000003" customHeight="1" x14ac:dyDescent="0.3">
      <c r="B175" s="84" t="str">
        <f t="shared" si="17"/>
        <v>Com</v>
      </c>
      <c r="C175" s="85">
        <f>IF(ISTEXT(D175),MAX($C$6:$C174)+1,"")</f>
        <v>156</v>
      </c>
      <c r="D175" s="86" t="s">
        <v>9</v>
      </c>
      <c r="E175" s="153" t="s">
        <v>823</v>
      </c>
      <c r="F175" s="228" t="s">
        <v>43</v>
      </c>
      <c r="G175" s="223"/>
      <c r="H175" s="248"/>
      <c r="I175" s="225">
        <f t="shared" si="18"/>
        <v>3</v>
      </c>
      <c r="J175" s="226">
        <f t="shared" si="19"/>
        <v>0</v>
      </c>
      <c r="K175" s="227">
        <f>I175*J175</f>
        <v>0</v>
      </c>
      <c r="L175" s="36"/>
    </row>
    <row r="176" spans="2:12" ht="34.950000000000003" customHeight="1" x14ac:dyDescent="0.3">
      <c r="B176" s="84" t="str">
        <f t="shared" si="17"/>
        <v>Com</v>
      </c>
      <c r="C176" s="85">
        <f>IF(ISTEXT(D176),MAX($C$6:$C175)+1,"")</f>
        <v>157</v>
      </c>
      <c r="D176" s="86" t="s">
        <v>9</v>
      </c>
      <c r="E176" s="153" t="s">
        <v>845</v>
      </c>
      <c r="F176" s="228" t="s">
        <v>43</v>
      </c>
      <c r="G176" s="229"/>
      <c r="H176" s="247"/>
      <c r="I176" s="242">
        <f t="shared" si="18"/>
        <v>3</v>
      </c>
      <c r="J176" s="243">
        <f t="shared" si="19"/>
        <v>0</v>
      </c>
      <c r="K176" s="234">
        <f t="shared" ref="K176:K184" si="23">I176*J176</f>
        <v>0</v>
      </c>
      <c r="L176" s="36"/>
    </row>
    <row r="177" spans="2:12" ht="34.950000000000003" customHeight="1" x14ac:dyDescent="0.3">
      <c r="B177" s="84" t="str">
        <f>IF(C177="","",$B$5)</f>
        <v>Com</v>
      </c>
      <c r="C177" s="85">
        <f>IF(ISTEXT(D177),MAX($C$6:$C176)+1,"")</f>
        <v>158</v>
      </c>
      <c r="D177" s="86" t="s">
        <v>9</v>
      </c>
      <c r="E177" s="153" t="s">
        <v>824</v>
      </c>
      <c r="F177" s="228" t="s">
        <v>43</v>
      </c>
      <c r="G177" s="229"/>
      <c r="H177" s="247"/>
      <c r="I177" s="242">
        <f t="shared" si="18"/>
        <v>3</v>
      </c>
      <c r="J177" s="243">
        <f t="shared" si="19"/>
        <v>0</v>
      </c>
      <c r="K177" s="234">
        <f>I177*J177</f>
        <v>0</v>
      </c>
      <c r="L177" s="36"/>
    </row>
    <row r="178" spans="2:12" ht="34.950000000000003" customHeight="1" x14ac:dyDescent="0.3">
      <c r="B178" s="84" t="str">
        <f t="shared" si="17"/>
        <v>Com</v>
      </c>
      <c r="C178" s="85">
        <f>IF(ISTEXT(D178),MAX($C$6:$C177)+1,"")</f>
        <v>159</v>
      </c>
      <c r="D178" s="86" t="s">
        <v>9</v>
      </c>
      <c r="E178" s="162" t="s">
        <v>825</v>
      </c>
      <c r="F178" s="228" t="s">
        <v>43</v>
      </c>
      <c r="G178" s="229"/>
      <c r="H178" s="247"/>
      <c r="I178" s="242">
        <f t="shared" si="18"/>
        <v>3</v>
      </c>
      <c r="J178" s="243">
        <f t="shared" si="19"/>
        <v>0</v>
      </c>
      <c r="K178" s="234">
        <f t="shared" si="23"/>
        <v>0</v>
      </c>
      <c r="L178" s="36"/>
    </row>
    <row r="179" spans="2:12" ht="30" customHeight="1" x14ac:dyDescent="0.3">
      <c r="B179" s="105" t="str">
        <f t="shared" si="17"/>
        <v/>
      </c>
      <c r="C179" s="106" t="str">
        <f>IF(ISTEXT(D179),MAX($C$6:$C178)+1,"")</f>
        <v/>
      </c>
      <c r="D179" s="106"/>
      <c r="E179" s="151" t="s">
        <v>846</v>
      </c>
      <c r="F179" s="142"/>
      <c r="G179" s="108"/>
      <c r="H179" s="108"/>
      <c r="I179" s="108"/>
      <c r="J179" s="108"/>
      <c r="K179" s="108"/>
      <c r="L179" s="108"/>
    </row>
    <row r="180" spans="2:12" ht="34.950000000000003" customHeight="1" x14ac:dyDescent="0.3">
      <c r="B180" s="84" t="str">
        <f t="shared" si="17"/>
        <v>Com</v>
      </c>
      <c r="C180" s="85">
        <f>IF(ISTEXT(D180),MAX($C$6:$C178)+1,"")</f>
        <v>160</v>
      </c>
      <c r="D180" s="86" t="s">
        <v>9</v>
      </c>
      <c r="E180" s="163" t="s">
        <v>847</v>
      </c>
      <c r="F180" s="228" t="s">
        <v>43</v>
      </c>
      <c r="G180" s="229"/>
      <c r="H180" s="247"/>
      <c r="I180" s="242">
        <f t="shared" si="18"/>
        <v>3</v>
      </c>
      <c r="J180" s="243">
        <f t="shared" si="19"/>
        <v>0</v>
      </c>
      <c r="K180" s="234">
        <f t="shared" si="23"/>
        <v>0</v>
      </c>
      <c r="L180" s="36"/>
    </row>
    <row r="181" spans="2:12" ht="34.950000000000003" customHeight="1" x14ac:dyDescent="0.3">
      <c r="B181" s="84" t="str">
        <f t="shared" si="17"/>
        <v>Com</v>
      </c>
      <c r="C181" s="85">
        <f>IF(ISTEXT(D181),MAX($C$6:$C180)+1,"")</f>
        <v>161</v>
      </c>
      <c r="D181" s="86" t="s">
        <v>9</v>
      </c>
      <c r="E181" s="153" t="s">
        <v>848</v>
      </c>
      <c r="F181" s="228" t="s">
        <v>43</v>
      </c>
      <c r="G181" s="229"/>
      <c r="H181" s="247"/>
      <c r="I181" s="242">
        <f t="shared" si="18"/>
        <v>3</v>
      </c>
      <c r="J181" s="243">
        <f t="shared" si="19"/>
        <v>0</v>
      </c>
      <c r="K181" s="234">
        <f t="shared" si="23"/>
        <v>0</v>
      </c>
      <c r="L181" s="36"/>
    </row>
    <row r="182" spans="2:12" ht="34.950000000000003" customHeight="1" x14ac:dyDescent="0.3">
      <c r="B182" s="84" t="str">
        <f t="shared" si="17"/>
        <v>Com</v>
      </c>
      <c r="C182" s="85">
        <f>IF(ISTEXT(D182),MAX($C$6:$C181)+1,"")</f>
        <v>162</v>
      </c>
      <c r="D182" s="86" t="s">
        <v>9</v>
      </c>
      <c r="E182" s="162" t="s">
        <v>627</v>
      </c>
      <c r="F182" s="228" t="s">
        <v>43</v>
      </c>
      <c r="G182" s="229"/>
      <c r="H182" s="247"/>
      <c r="I182" s="242">
        <f t="shared" si="18"/>
        <v>3</v>
      </c>
      <c r="J182" s="243">
        <f t="shared" si="19"/>
        <v>0</v>
      </c>
      <c r="K182" s="234">
        <f t="shared" si="23"/>
        <v>0</v>
      </c>
      <c r="L182" s="36"/>
    </row>
    <row r="183" spans="2:12" ht="34.950000000000003" customHeight="1" x14ac:dyDescent="0.3">
      <c r="B183" s="84" t="str">
        <f t="shared" si="17"/>
        <v>Com</v>
      </c>
      <c r="C183" s="85">
        <f>IF(ISTEXT(D183),MAX($C$6:$C182)+1,"")</f>
        <v>163</v>
      </c>
      <c r="D183" s="86" t="s">
        <v>9</v>
      </c>
      <c r="E183" s="162" t="s">
        <v>628</v>
      </c>
      <c r="F183" s="228" t="s">
        <v>43</v>
      </c>
      <c r="G183" s="229"/>
      <c r="H183" s="247"/>
      <c r="I183" s="242">
        <f t="shared" si="18"/>
        <v>3</v>
      </c>
      <c r="J183" s="243">
        <f t="shared" si="19"/>
        <v>0</v>
      </c>
      <c r="K183" s="234">
        <f t="shared" si="23"/>
        <v>0</v>
      </c>
      <c r="L183" s="36"/>
    </row>
    <row r="184" spans="2:12" ht="34.950000000000003" customHeight="1" x14ac:dyDescent="0.3">
      <c r="B184" s="84" t="str">
        <f t="shared" si="17"/>
        <v>Com</v>
      </c>
      <c r="C184" s="85">
        <f>IF(ISTEXT(D184),MAX($C$6:$C183)+1,"")</f>
        <v>164</v>
      </c>
      <c r="D184" s="86" t="s">
        <v>9</v>
      </c>
      <c r="E184" s="162" t="s">
        <v>629</v>
      </c>
      <c r="F184" s="228" t="s">
        <v>43</v>
      </c>
      <c r="G184" s="229"/>
      <c r="H184" s="247"/>
      <c r="I184" s="242">
        <f t="shared" si="18"/>
        <v>3</v>
      </c>
      <c r="J184" s="243">
        <f t="shared" si="19"/>
        <v>0</v>
      </c>
      <c r="K184" s="234">
        <f t="shared" si="23"/>
        <v>0</v>
      </c>
      <c r="L184" s="36"/>
    </row>
    <row r="185" spans="2:12" ht="34.950000000000003" customHeight="1" x14ac:dyDescent="0.3">
      <c r="B185" s="84" t="str">
        <f t="shared" si="17"/>
        <v>Com</v>
      </c>
      <c r="C185" s="85">
        <f>IF(ISTEXT(D185),MAX($C$6:$C184)+1,"")</f>
        <v>165</v>
      </c>
      <c r="D185" s="86" t="s">
        <v>9</v>
      </c>
      <c r="E185" s="162" t="s">
        <v>630</v>
      </c>
      <c r="F185" s="228" t="s">
        <v>43</v>
      </c>
      <c r="G185" s="223"/>
      <c r="H185" s="248"/>
      <c r="I185" s="225">
        <f t="shared" si="18"/>
        <v>3</v>
      </c>
      <c r="J185" s="226">
        <f t="shared" si="19"/>
        <v>0</v>
      </c>
      <c r="K185" s="227">
        <f t="shared" ref="K185:K191" si="24">I185*J185</f>
        <v>0</v>
      </c>
      <c r="L185" s="36"/>
    </row>
    <row r="186" spans="2:12" ht="34.950000000000003" customHeight="1" x14ac:dyDescent="0.3">
      <c r="B186" s="84" t="str">
        <f t="shared" si="17"/>
        <v>Com</v>
      </c>
      <c r="C186" s="85">
        <f>IF(ISTEXT(D186),MAX($C$6:$C185)+1,"")</f>
        <v>166</v>
      </c>
      <c r="D186" s="86" t="s">
        <v>9</v>
      </c>
      <c r="E186" s="162" t="s">
        <v>849</v>
      </c>
      <c r="F186" s="228" t="s">
        <v>43</v>
      </c>
      <c r="G186" s="229"/>
      <c r="H186" s="247"/>
      <c r="I186" s="242">
        <f t="shared" si="18"/>
        <v>3</v>
      </c>
      <c r="J186" s="243">
        <f t="shared" si="19"/>
        <v>0</v>
      </c>
      <c r="K186" s="234">
        <f t="shared" si="24"/>
        <v>0</v>
      </c>
      <c r="L186" s="36"/>
    </row>
    <row r="187" spans="2:12" ht="34.950000000000003" customHeight="1" x14ac:dyDescent="0.3">
      <c r="B187" s="84" t="str">
        <f t="shared" si="17"/>
        <v>Com</v>
      </c>
      <c r="C187" s="85">
        <f>IF(ISTEXT(D187),MAX($C$6:$C186)+1,"")</f>
        <v>167</v>
      </c>
      <c r="D187" s="86" t="s">
        <v>9</v>
      </c>
      <c r="E187" s="162" t="s">
        <v>632</v>
      </c>
      <c r="F187" s="228" t="s">
        <v>43</v>
      </c>
      <c r="G187" s="229"/>
      <c r="H187" s="247"/>
      <c r="I187" s="242">
        <f t="shared" si="18"/>
        <v>3</v>
      </c>
      <c r="J187" s="243">
        <f t="shared" si="19"/>
        <v>0</v>
      </c>
      <c r="K187" s="234">
        <f t="shared" si="24"/>
        <v>0</v>
      </c>
      <c r="L187" s="36"/>
    </row>
    <row r="188" spans="2:12" ht="34.950000000000003" customHeight="1" x14ac:dyDescent="0.3">
      <c r="B188" s="84" t="str">
        <f t="shared" si="17"/>
        <v>Com</v>
      </c>
      <c r="C188" s="85">
        <f>IF(ISTEXT(D188),MAX($C$6:$C187)+1,"")</f>
        <v>168</v>
      </c>
      <c r="D188" s="86" t="s">
        <v>9</v>
      </c>
      <c r="E188" s="162" t="s">
        <v>850</v>
      </c>
      <c r="F188" s="228" t="s">
        <v>43</v>
      </c>
      <c r="G188" s="229"/>
      <c r="H188" s="247"/>
      <c r="I188" s="242">
        <f t="shared" si="18"/>
        <v>3</v>
      </c>
      <c r="J188" s="243">
        <f t="shared" si="19"/>
        <v>0</v>
      </c>
      <c r="K188" s="234">
        <f t="shared" si="24"/>
        <v>0</v>
      </c>
      <c r="L188" s="36"/>
    </row>
    <row r="189" spans="2:12" ht="34.950000000000003" customHeight="1" x14ac:dyDescent="0.3">
      <c r="B189" s="84" t="str">
        <f t="shared" si="17"/>
        <v>Com</v>
      </c>
      <c r="C189" s="85">
        <f>IF(ISTEXT(D189),MAX($C$6:$C188)+1,"")</f>
        <v>169</v>
      </c>
      <c r="D189" s="86" t="s">
        <v>9</v>
      </c>
      <c r="E189" s="156" t="s">
        <v>851</v>
      </c>
      <c r="F189" s="228" t="s">
        <v>43</v>
      </c>
      <c r="G189" s="229"/>
      <c r="H189" s="247"/>
      <c r="I189" s="242">
        <f t="shared" si="18"/>
        <v>3</v>
      </c>
      <c r="J189" s="243">
        <f t="shared" si="19"/>
        <v>0</v>
      </c>
      <c r="K189" s="234">
        <f t="shared" si="24"/>
        <v>0</v>
      </c>
      <c r="L189" s="36"/>
    </row>
    <row r="190" spans="2:12" ht="34.950000000000003" customHeight="1" x14ac:dyDescent="0.3">
      <c r="B190" s="84" t="str">
        <f t="shared" si="17"/>
        <v>Com</v>
      </c>
      <c r="C190" s="85">
        <f>IF(ISTEXT(D190),MAX($C$6:$C189)+1,"")</f>
        <v>170</v>
      </c>
      <c r="D190" s="86" t="s">
        <v>10</v>
      </c>
      <c r="E190" s="156" t="s">
        <v>852</v>
      </c>
      <c r="F190" s="228" t="s">
        <v>43</v>
      </c>
      <c r="G190" s="229"/>
      <c r="H190" s="247"/>
      <c r="I190" s="242">
        <f t="shared" si="18"/>
        <v>2</v>
      </c>
      <c r="J190" s="243">
        <f t="shared" si="19"/>
        <v>0</v>
      </c>
      <c r="K190" s="234">
        <f t="shared" si="24"/>
        <v>0</v>
      </c>
      <c r="L190" s="36"/>
    </row>
    <row r="191" spans="2:12" ht="34.950000000000003" customHeight="1" x14ac:dyDescent="0.3">
      <c r="B191" s="84" t="str">
        <f t="shared" si="17"/>
        <v>Com</v>
      </c>
      <c r="C191" s="85">
        <f>IF(ISTEXT(D191),MAX($C$6:$C190)+1,"")</f>
        <v>171</v>
      </c>
      <c r="D191" s="86" t="s">
        <v>10</v>
      </c>
      <c r="E191" s="156" t="s">
        <v>853</v>
      </c>
      <c r="F191" s="228" t="s">
        <v>43</v>
      </c>
      <c r="G191" s="223"/>
      <c r="H191" s="248"/>
      <c r="I191" s="225">
        <f t="shared" si="18"/>
        <v>2</v>
      </c>
      <c r="J191" s="226">
        <f t="shared" si="19"/>
        <v>0</v>
      </c>
      <c r="K191" s="227">
        <f t="shared" si="24"/>
        <v>0</v>
      </c>
      <c r="L191" s="36"/>
    </row>
    <row r="192" spans="2:12" ht="15.6" x14ac:dyDescent="0.3">
      <c r="B192" s="164" t="s">
        <v>854</v>
      </c>
      <c r="C192" s="164"/>
      <c r="D192" s="164"/>
      <c r="E192" s="103"/>
      <c r="F192" s="142"/>
      <c r="G192" s="165"/>
      <c r="H192" s="165"/>
      <c r="I192" s="165"/>
      <c r="J192" s="165"/>
      <c r="K192" s="165"/>
      <c r="L192" s="103"/>
    </row>
    <row r="193" spans="2:12" ht="34.950000000000003" customHeight="1" x14ac:dyDescent="0.3">
      <c r="B193" s="84" t="str">
        <f t="shared" si="17"/>
        <v>Com</v>
      </c>
      <c r="C193" s="85">
        <f>IF(ISTEXT(D193),MAX($C$6:$C191)+1,"")</f>
        <v>172</v>
      </c>
      <c r="D193" s="86" t="s">
        <v>9</v>
      </c>
      <c r="E193" s="150" t="s">
        <v>855</v>
      </c>
      <c r="F193" s="258" t="s">
        <v>43</v>
      </c>
      <c r="G193" s="229"/>
      <c r="H193" s="247"/>
      <c r="I193" s="242">
        <f t="shared" si="18"/>
        <v>3</v>
      </c>
      <c r="J193" s="243">
        <f t="shared" si="19"/>
        <v>0</v>
      </c>
      <c r="K193" s="234">
        <f>I193*J193</f>
        <v>0</v>
      </c>
      <c r="L193" s="35"/>
    </row>
    <row r="194" spans="2:12" ht="30" customHeight="1" x14ac:dyDescent="0.3">
      <c r="B194" s="105" t="str">
        <f t="shared" si="17"/>
        <v/>
      </c>
      <c r="C194" s="106" t="str">
        <f>IF(ISTEXT(D194),MAX($C$6:$C193)+1,"")</f>
        <v/>
      </c>
      <c r="D194" s="106"/>
      <c r="E194" s="151" t="s">
        <v>821</v>
      </c>
      <c r="F194" s="142"/>
      <c r="G194" s="108"/>
      <c r="H194" s="108"/>
      <c r="I194" s="108"/>
      <c r="J194" s="108"/>
      <c r="K194" s="108"/>
      <c r="L194" s="108"/>
    </row>
    <row r="195" spans="2:12" ht="34.950000000000003" customHeight="1" x14ac:dyDescent="0.3">
      <c r="B195" s="84" t="str">
        <f t="shared" si="17"/>
        <v>Com</v>
      </c>
      <c r="C195" s="85">
        <f>IF(ISTEXT(D195),MAX($C$6:$C193)+1,"")</f>
        <v>173</v>
      </c>
      <c r="D195" s="86" t="s">
        <v>9</v>
      </c>
      <c r="E195" s="152" t="s">
        <v>822</v>
      </c>
      <c r="F195" s="228" t="s">
        <v>43</v>
      </c>
      <c r="G195" s="229"/>
      <c r="H195" s="247"/>
      <c r="I195" s="242">
        <f t="shared" si="18"/>
        <v>3</v>
      </c>
      <c r="J195" s="243">
        <f t="shared" si="19"/>
        <v>0</v>
      </c>
      <c r="K195" s="234">
        <f t="shared" ref="K195:K203" si="25">I195*J195</f>
        <v>0</v>
      </c>
      <c r="L195" s="36"/>
    </row>
    <row r="196" spans="2:12" ht="34.950000000000003" customHeight="1" x14ac:dyDescent="0.3">
      <c r="B196" s="84" t="str">
        <f t="shared" si="17"/>
        <v>Com</v>
      </c>
      <c r="C196" s="85">
        <f>IF(ISTEXT(D196),MAX($C$6:$C195)+1,"")</f>
        <v>174</v>
      </c>
      <c r="D196" s="86" t="s">
        <v>9</v>
      </c>
      <c r="E196" s="153" t="s">
        <v>823</v>
      </c>
      <c r="F196" s="228" t="s">
        <v>43</v>
      </c>
      <c r="G196" s="229"/>
      <c r="H196" s="247"/>
      <c r="I196" s="242">
        <f t="shared" si="18"/>
        <v>3</v>
      </c>
      <c r="J196" s="243">
        <f t="shared" si="19"/>
        <v>0</v>
      </c>
      <c r="K196" s="234">
        <f t="shared" si="25"/>
        <v>0</v>
      </c>
      <c r="L196" s="36"/>
    </row>
    <row r="197" spans="2:12" ht="34.950000000000003" customHeight="1" x14ac:dyDescent="0.3">
      <c r="B197" s="84" t="str">
        <f t="shared" si="17"/>
        <v>Com</v>
      </c>
      <c r="C197" s="85">
        <f>IF(ISTEXT(D197),MAX($C$6:$C196)+1,"")</f>
        <v>175</v>
      </c>
      <c r="D197" s="86" t="s">
        <v>9</v>
      </c>
      <c r="E197" s="153" t="s">
        <v>845</v>
      </c>
      <c r="F197" s="228" t="s">
        <v>43</v>
      </c>
      <c r="G197" s="223"/>
      <c r="H197" s="248"/>
      <c r="I197" s="225">
        <f t="shared" si="18"/>
        <v>3</v>
      </c>
      <c r="J197" s="226">
        <f t="shared" si="19"/>
        <v>0</v>
      </c>
      <c r="K197" s="227">
        <f t="shared" si="25"/>
        <v>0</v>
      </c>
      <c r="L197" s="36"/>
    </row>
    <row r="198" spans="2:12" ht="34.950000000000003" customHeight="1" x14ac:dyDescent="0.3">
      <c r="B198" s="84" t="str">
        <f t="shared" si="17"/>
        <v>Com</v>
      </c>
      <c r="C198" s="85">
        <f>IF(ISTEXT(D198),MAX($C$6:$C197)+1,"")</f>
        <v>176</v>
      </c>
      <c r="D198" s="86" t="s">
        <v>9</v>
      </c>
      <c r="E198" s="153" t="s">
        <v>824</v>
      </c>
      <c r="F198" s="228" t="s">
        <v>43</v>
      </c>
      <c r="G198" s="229"/>
      <c r="H198" s="247"/>
      <c r="I198" s="242">
        <f t="shared" si="18"/>
        <v>3</v>
      </c>
      <c r="J198" s="243">
        <f t="shared" si="19"/>
        <v>0</v>
      </c>
      <c r="K198" s="234">
        <f t="shared" si="25"/>
        <v>0</v>
      </c>
      <c r="L198" s="36"/>
    </row>
    <row r="199" spans="2:12" ht="34.950000000000003" customHeight="1" x14ac:dyDescent="0.3">
      <c r="B199" s="84" t="str">
        <f t="shared" si="17"/>
        <v>Com</v>
      </c>
      <c r="C199" s="85">
        <f>IF(ISTEXT(D199),MAX($C$6:$C198)+1,"")</f>
        <v>177</v>
      </c>
      <c r="D199" s="86" t="s">
        <v>9</v>
      </c>
      <c r="E199" s="153" t="s">
        <v>825</v>
      </c>
      <c r="F199" s="258" t="s">
        <v>43</v>
      </c>
      <c r="G199" s="229"/>
      <c r="H199" s="247"/>
      <c r="I199" s="242">
        <f t="shared" si="18"/>
        <v>3</v>
      </c>
      <c r="J199" s="243">
        <f t="shared" si="19"/>
        <v>0</v>
      </c>
      <c r="K199" s="234">
        <f t="shared" si="25"/>
        <v>0</v>
      </c>
      <c r="L199" s="35"/>
    </row>
    <row r="200" spans="2:12" ht="34.950000000000003" customHeight="1" x14ac:dyDescent="0.3">
      <c r="B200" s="84" t="str">
        <f t="shared" si="17"/>
        <v>Com</v>
      </c>
      <c r="C200" s="85">
        <f>IF(ISTEXT(D200),MAX($C$6:$C199)+1,"")</f>
        <v>178</v>
      </c>
      <c r="D200" s="86" t="s">
        <v>9</v>
      </c>
      <c r="E200" s="152" t="s">
        <v>856</v>
      </c>
      <c r="F200" s="228" t="s">
        <v>43</v>
      </c>
      <c r="G200" s="229"/>
      <c r="H200" s="247"/>
      <c r="I200" s="242">
        <f t="shared" si="18"/>
        <v>3</v>
      </c>
      <c r="J200" s="243">
        <f t="shared" si="19"/>
        <v>0</v>
      </c>
      <c r="K200" s="234">
        <f t="shared" si="25"/>
        <v>0</v>
      </c>
      <c r="L200" s="36"/>
    </row>
    <row r="201" spans="2:12" ht="34.950000000000003" customHeight="1" x14ac:dyDescent="0.3">
      <c r="B201" s="84" t="str">
        <f t="shared" si="17"/>
        <v>Com</v>
      </c>
      <c r="C201" s="85">
        <f>IF(ISTEXT(D201),MAX($C$6:$C200)+1,"")</f>
        <v>179</v>
      </c>
      <c r="D201" s="86" t="s">
        <v>10</v>
      </c>
      <c r="E201" s="153" t="s">
        <v>857</v>
      </c>
      <c r="F201" s="228" t="s">
        <v>43</v>
      </c>
      <c r="G201" s="229"/>
      <c r="H201" s="247"/>
      <c r="I201" s="242">
        <f t="shared" si="18"/>
        <v>2</v>
      </c>
      <c r="J201" s="243">
        <f t="shared" si="19"/>
        <v>0</v>
      </c>
      <c r="K201" s="234">
        <f t="shared" si="25"/>
        <v>0</v>
      </c>
      <c r="L201" s="36"/>
    </row>
    <row r="202" spans="2:12" ht="34.950000000000003" customHeight="1" x14ac:dyDescent="0.3">
      <c r="B202" s="84" t="str">
        <f t="shared" si="17"/>
        <v>Com</v>
      </c>
      <c r="C202" s="85">
        <f>IF(ISTEXT(D202),MAX($C$6:$C201)+1,"")</f>
        <v>180</v>
      </c>
      <c r="D202" s="86" t="s">
        <v>10</v>
      </c>
      <c r="E202" s="153" t="s">
        <v>858</v>
      </c>
      <c r="F202" s="228" t="s">
        <v>43</v>
      </c>
      <c r="G202" s="229"/>
      <c r="H202" s="247"/>
      <c r="I202" s="242">
        <f t="shared" si="18"/>
        <v>2</v>
      </c>
      <c r="J202" s="243">
        <f t="shared" si="19"/>
        <v>0</v>
      </c>
      <c r="K202" s="234">
        <f t="shared" si="25"/>
        <v>0</v>
      </c>
      <c r="L202" s="36"/>
    </row>
    <row r="203" spans="2:12" ht="34.950000000000003" customHeight="1" x14ac:dyDescent="0.3">
      <c r="B203" s="84" t="str">
        <f t="shared" si="17"/>
        <v>Com</v>
      </c>
      <c r="C203" s="85">
        <f>IF(ISTEXT(D203),MAX($C$6:$C202)+1,"")</f>
        <v>181</v>
      </c>
      <c r="D203" s="86" t="s">
        <v>10</v>
      </c>
      <c r="E203" s="153" t="s">
        <v>859</v>
      </c>
      <c r="F203" s="228" t="s">
        <v>43</v>
      </c>
      <c r="G203" s="223"/>
      <c r="H203" s="248"/>
      <c r="I203" s="225">
        <f t="shared" si="18"/>
        <v>2</v>
      </c>
      <c r="J203" s="226">
        <f t="shared" si="19"/>
        <v>0</v>
      </c>
      <c r="K203" s="227">
        <f t="shared" si="25"/>
        <v>0</v>
      </c>
      <c r="L203" s="36"/>
    </row>
    <row r="204" spans="2:12" ht="34.950000000000003" customHeight="1" x14ac:dyDescent="0.3">
      <c r="B204" s="84" t="str">
        <f t="shared" si="17"/>
        <v>Com</v>
      </c>
      <c r="C204" s="85">
        <f>IF(ISTEXT(D204),MAX($C$6:$C203)+1,"")</f>
        <v>182</v>
      </c>
      <c r="D204" s="86" t="s">
        <v>9</v>
      </c>
      <c r="E204" s="153" t="s">
        <v>860</v>
      </c>
      <c r="F204" s="228" t="s">
        <v>43</v>
      </c>
      <c r="G204" s="229"/>
      <c r="H204" s="247"/>
      <c r="I204" s="242">
        <f t="shared" si="18"/>
        <v>3</v>
      </c>
      <c r="J204" s="243">
        <f t="shared" si="19"/>
        <v>0</v>
      </c>
      <c r="K204" s="234">
        <f t="shared" ref="K204:K209" si="26">I204*J204</f>
        <v>0</v>
      </c>
      <c r="L204" s="36"/>
    </row>
    <row r="205" spans="2:12" ht="30" customHeight="1" x14ac:dyDescent="0.3">
      <c r="B205" s="105" t="str">
        <f>IF(C205="","",$B$5)</f>
        <v/>
      </c>
      <c r="C205" s="106" t="str">
        <f>IF(ISTEXT(D205),MAX($C$6:$C204)+1,"")</f>
        <v/>
      </c>
      <c r="D205" s="106"/>
      <c r="E205" s="151" t="s">
        <v>861</v>
      </c>
      <c r="F205" s="142"/>
      <c r="G205" s="108"/>
      <c r="H205" s="108"/>
      <c r="I205" s="108"/>
      <c r="J205" s="108"/>
      <c r="K205" s="108"/>
      <c r="L205" s="108"/>
    </row>
    <row r="206" spans="2:12" ht="34.950000000000003" customHeight="1" x14ac:dyDescent="0.3">
      <c r="B206" s="84" t="str">
        <f t="shared" si="17"/>
        <v>Com</v>
      </c>
      <c r="C206" s="85">
        <f>IF(ISTEXT(D206),MAX($C$6:$C204)+1,"")</f>
        <v>183</v>
      </c>
      <c r="D206" s="86" t="s">
        <v>9</v>
      </c>
      <c r="E206" s="153" t="s">
        <v>847</v>
      </c>
      <c r="F206" s="228" t="s">
        <v>43</v>
      </c>
      <c r="G206" s="229"/>
      <c r="H206" s="247"/>
      <c r="I206" s="242">
        <f t="shared" si="18"/>
        <v>3</v>
      </c>
      <c r="J206" s="243">
        <f t="shared" si="19"/>
        <v>0</v>
      </c>
      <c r="K206" s="234">
        <f t="shared" si="26"/>
        <v>0</v>
      </c>
      <c r="L206" s="36"/>
    </row>
    <row r="207" spans="2:12" ht="34.950000000000003" customHeight="1" x14ac:dyDescent="0.3">
      <c r="B207" s="84" t="str">
        <f t="shared" si="17"/>
        <v>Com</v>
      </c>
      <c r="C207" s="85">
        <f>IF(ISTEXT(D207),MAX($C$6:$C206)+1,"")</f>
        <v>184</v>
      </c>
      <c r="D207" s="86" t="s">
        <v>9</v>
      </c>
      <c r="E207" s="153" t="s">
        <v>627</v>
      </c>
      <c r="F207" s="228" t="s">
        <v>43</v>
      </c>
      <c r="G207" s="229"/>
      <c r="H207" s="247"/>
      <c r="I207" s="242">
        <f t="shared" si="18"/>
        <v>3</v>
      </c>
      <c r="J207" s="243">
        <f t="shared" si="19"/>
        <v>0</v>
      </c>
      <c r="K207" s="234">
        <f t="shared" si="26"/>
        <v>0</v>
      </c>
      <c r="L207" s="36"/>
    </row>
    <row r="208" spans="2:12" ht="34.950000000000003" customHeight="1" x14ac:dyDescent="0.3">
      <c r="B208" s="84" t="str">
        <f t="shared" si="17"/>
        <v>Com</v>
      </c>
      <c r="C208" s="85">
        <f>IF(ISTEXT(D208),MAX($C$6:$C207)+1,"")</f>
        <v>185</v>
      </c>
      <c r="D208" s="86" t="s">
        <v>9</v>
      </c>
      <c r="E208" s="153" t="s">
        <v>628</v>
      </c>
      <c r="F208" s="228" t="s">
        <v>43</v>
      </c>
      <c r="G208" s="229"/>
      <c r="H208" s="247"/>
      <c r="I208" s="242">
        <f t="shared" si="18"/>
        <v>3</v>
      </c>
      <c r="J208" s="243">
        <f t="shared" si="19"/>
        <v>0</v>
      </c>
      <c r="K208" s="234">
        <f t="shared" si="26"/>
        <v>0</v>
      </c>
      <c r="L208" s="36"/>
    </row>
    <row r="209" spans="2:13" ht="34.950000000000003" customHeight="1" x14ac:dyDescent="0.3">
      <c r="B209" s="84" t="str">
        <f t="shared" si="17"/>
        <v>Com</v>
      </c>
      <c r="C209" s="85">
        <f>IF(ISTEXT(D209),MAX($C$6:$C208)+1,"")</f>
        <v>186</v>
      </c>
      <c r="D209" s="86" t="s">
        <v>9</v>
      </c>
      <c r="E209" s="153" t="s">
        <v>629</v>
      </c>
      <c r="F209" s="228" t="s">
        <v>43</v>
      </c>
      <c r="G209" s="229"/>
      <c r="H209" s="247"/>
      <c r="I209" s="242">
        <f t="shared" ref="I209:I278" si="27">VLOOKUP($D209,SpecData,2,FALSE)</f>
        <v>3</v>
      </c>
      <c r="J209" s="243">
        <f t="shared" ref="J209:J278" si="28">VLOOKUP($F209,AvailabilityData,2,FALSE)</f>
        <v>0</v>
      </c>
      <c r="K209" s="234">
        <f t="shared" si="26"/>
        <v>0</v>
      </c>
      <c r="L209" s="36"/>
    </row>
    <row r="210" spans="2:13" ht="34.950000000000003" customHeight="1" x14ac:dyDescent="0.3">
      <c r="B210" s="84" t="str">
        <f t="shared" ref="B210:B279" si="29">IF(C210="","",$B$5)</f>
        <v>Com</v>
      </c>
      <c r="C210" s="85">
        <f>IF(ISTEXT(D210),MAX($C$6:$C209)+1,"")</f>
        <v>187</v>
      </c>
      <c r="D210" s="86" t="s">
        <v>10</v>
      </c>
      <c r="E210" s="153" t="s">
        <v>630</v>
      </c>
      <c r="F210" s="228" t="s">
        <v>43</v>
      </c>
      <c r="G210" s="256"/>
      <c r="H210" s="259"/>
      <c r="I210" s="260">
        <f t="shared" si="27"/>
        <v>2</v>
      </c>
      <c r="J210" s="261">
        <f t="shared" si="28"/>
        <v>0</v>
      </c>
      <c r="K210" s="262">
        <f t="shared" ref="K210:K216" si="30">I210*J210</f>
        <v>0</v>
      </c>
      <c r="L210" s="36"/>
    </row>
    <row r="211" spans="2:13" ht="34.950000000000003" customHeight="1" x14ac:dyDescent="0.3">
      <c r="B211" s="84" t="str">
        <f t="shared" si="29"/>
        <v>Com</v>
      </c>
      <c r="C211" s="85">
        <f>IF(ISTEXT(D211),MAX($C$6:$C210)+1,"")</f>
        <v>188</v>
      </c>
      <c r="D211" s="86" t="s">
        <v>9</v>
      </c>
      <c r="E211" s="153" t="s">
        <v>849</v>
      </c>
      <c r="F211" s="228" t="s">
        <v>43</v>
      </c>
      <c r="G211" s="229"/>
      <c r="H211" s="247"/>
      <c r="I211" s="242">
        <f t="shared" si="27"/>
        <v>3</v>
      </c>
      <c r="J211" s="243">
        <f t="shared" si="28"/>
        <v>0</v>
      </c>
      <c r="K211" s="234">
        <f t="shared" si="30"/>
        <v>0</v>
      </c>
      <c r="L211" s="36"/>
    </row>
    <row r="212" spans="2:13" ht="34.950000000000003" customHeight="1" x14ac:dyDescent="0.3">
      <c r="B212" s="84" t="str">
        <f t="shared" si="29"/>
        <v>Com</v>
      </c>
      <c r="C212" s="85">
        <f>IF(ISTEXT(D212),MAX($C$6:$C211)+1,"")</f>
        <v>189</v>
      </c>
      <c r="D212" s="86" t="s">
        <v>9</v>
      </c>
      <c r="E212" s="153" t="s">
        <v>632</v>
      </c>
      <c r="F212" s="228" t="s">
        <v>43</v>
      </c>
      <c r="G212" s="229"/>
      <c r="H212" s="247"/>
      <c r="I212" s="242">
        <f t="shared" si="27"/>
        <v>3</v>
      </c>
      <c r="J212" s="243">
        <f t="shared" si="28"/>
        <v>0</v>
      </c>
      <c r="K212" s="234">
        <f t="shared" si="30"/>
        <v>0</v>
      </c>
      <c r="L212" s="36"/>
    </row>
    <row r="213" spans="2:13" ht="34.950000000000003" customHeight="1" x14ac:dyDescent="0.3">
      <c r="B213" s="84" t="str">
        <f t="shared" si="29"/>
        <v>Com</v>
      </c>
      <c r="C213" s="85">
        <f>IF(ISTEXT(D213),MAX($C$6:$C212)+1,"")</f>
        <v>190</v>
      </c>
      <c r="D213" s="86" t="s">
        <v>9</v>
      </c>
      <c r="E213" s="153" t="s">
        <v>850</v>
      </c>
      <c r="F213" s="228" t="s">
        <v>43</v>
      </c>
      <c r="G213" s="229"/>
      <c r="H213" s="247"/>
      <c r="I213" s="242">
        <f t="shared" si="27"/>
        <v>3</v>
      </c>
      <c r="J213" s="243">
        <f t="shared" si="28"/>
        <v>0</v>
      </c>
      <c r="K213" s="234">
        <f t="shared" si="30"/>
        <v>0</v>
      </c>
      <c r="L213" s="36"/>
    </row>
    <row r="214" spans="2:13" ht="34.950000000000003" customHeight="1" x14ac:dyDescent="0.3">
      <c r="B214" s="84" t="str">
        <f t="shared" si="29"/>
        <v>Com</v>
      </c>
      <c r="C214" s="85">
        <f>IF(ISTEXT(D214),MAX($C$6:$C213)+1,"")</f>
        <v>191</v>
      </c>
      <c r="D214" s="86" t="s">
        <v>9</v>
      </c>
      <c r="E214" s="156" t="s">
        <v>862</v>
      </c>
      <c r="F214" s="228" t="s">
        <v>43</v>
      </c>
      <c r="G214" s="229"/>
      <c r="H214" s="247"/>
      <c r="I214" s="242">
        <f t="shared" si="27"/>
        <v>3</v>
      </c>
      <c r="J214" s="243">
        <f t="shared" si="28"/>
        <v>0</v>
      </c>
      <c r="K214" s="234">
        <f t="shared" si="30"/>
        <v>0</v>
      </c>
      <c r="L214" s="36"/>
    </row>
    <row r="215" spans="2:13" ht="34.950000000000003" customHeight="1" x14ac:dyDescent="0.3">
      <c r="B215" s="84" t="str">
        <f t="shared" si="29"/>
        <v>Com</v>
      </c>
      <c r="C215" s="85">
        <f>IF(ISTEXT(D215),MAX($C$6:$C214)+1,"")</f>
        <v>192</v>
      </c>
      <c r="D215" s="86" t="s">
        <v>10</v>
      </c>
      <c r="E215" s="156" t="s">
        <v>863</v>
      </c>
      <c r="F215" s="228" t="s">
        <v>43</v>
      </c>
      <c r="G215" s="229"/>
      <c r="H215" s="247"/>
      <c r="I215" s="242">
        <f t="shared" si="27"/>
        <v>2</v>
      </c>
      <c r="J215" s="243">
        <f t="shared" si="28"/>
        <v>0</v>
      </c>
      <c r="K215" s="234">
        <f t="shared" si="30"/>
        <v>0</v>
      </c>
      <c r="L215" s="36"/>
    </row>
    <row r="216" spans="2:13" ht="55.2" x14ac:dyDescent="0.3">
      <c r="B216" s="84" t="str">
        <f t="shared" si="29"/>
        <v>Com</v>
      </c>
      <c r="C216" s="85">
        <f>IF(ISTEXT(D216),MAX($C$6:$C215)+1,"")</f>
        <v>193</v>
      </c>
      <c r="D216" s="86" t="s">
        <v>9</v>
      </c>
      <c r="E216" s="154" t="s">
        <v>864</v>
      </c>
      <c r="F216" s="263" t="s">
        <v>43</v>
      </c>
      <c r="G216" s="223"/>
      <c r="H216" s="248"/>
      <c r="I216" s="225">
        <f t="shared" si="27"/>
        <v>3</v>
      </c>
      <c r="J216" s="226">
        <f t="shared" si="28"/>
        <v>0</v>
      </c>
      <c r="K216" s="227">
        <f t="shared" si="30"/>
        <v>0</v>
      </c>
      <c r="L216" s="36"/>
    </row>
    <row r="217" spans="2:13" ht="34.950000000000003" customHeight="1" x14ac:dyDescent="0.3">
      <c r="B217" s="84" t="str">
        <f t="shared" si="29"/>
        <v>Com</v>
      </c>
      <c r="C217" s="85">
        <f>IF(ISTEXT(D217),MAX($C$6:$C216)+1,"")</f>
        <v>194</v>
      </c>
      <c r="D217" s="86" t="s">
        <v>10</v>
      </c>
      <c r="E217" s="156" t="s">
        <v>865</v>
      </c>
      <c r="F217" s="228" t="s">
        <v>43</v>
      </c>
      <c r="G217" s="229"/>
      <c r="H217" s="247"/>
      <c r="I217" s="242">
        <f t="shared" si="27"/>
        <v>2</v>
      </c>
      <c r="J217" s="243">
        <f t="shared" si="28"/>
        <v>0</v>
      </c>
      <c r="K217" s="234">
        <f t="shared" ref="K217:K226" si="31">I217*J217</f>
        <v>0</v>
      </c>
      <c r="L217" s="36"/>
    </row>
    <row r="218" spans="2:13" ht="34.950000000000003" customHeight="1" x14ac:dyDescent="0.3">
      <c r="B218" s="84" t="str">
        <f t="shared" si="29"/>
        <v>Com</v>
      </c>
      <c r="C218" s="85">
        <f>IF(ISTEXT(D218),MAX($C$6:$C217)+1,"")</f>
        <v>195</v>
      </c>
      <c r="D218" s="86" t="s">
        <v>10</v>
      </c>
      <c r="E218" s="156" t="s">
        <v>866</v>
      </c>
      <c r="F218" s="228" t="s">
        <v>43</v>
      </c>
      <c r="G218" s="229"/>
      <c r="H218" s="247"/>
      <c r="I218" s="242">
        <f t="shared" si="27"/>
        <v>2</v>
      </c>
      <c r="J218" s="243">
        <f t="shared" si="28"/>
        <v>0</v>
      </c>
      <c r="K218" s="234">
        <f t="shared" si="31"/>
        <v>0</v>
      </c>
      <c r="L218" s="36"/>
    </row>
    <row r="219" spans="2:13" ht="41.4" x14ac:dyDescent="0.3">
      <c r="B219" s="84" t="str">
        <f t="shared" si="29"/>
        <v>Com</v>
      </c>
      <c r="C219" s="85">
        <f>IF(ISTEXT(D219),MAX($C$6:$C218)+1,"")</f>
        <v>196</v>
      </c>
      <c r="D219" s="86" t="s">
        <v>10</v>
      </c>
      <c r="E219" s="156" t="s">
        <v>867</v>
      </c>
      <c r="F219" s="228" t="s">
        <v>43</v>
      </c>
      <c r="G219" s="229"/>
      <c r="H219" s="247"/>
      <c r="I219" s="242">
        <f t="shared" si="27"/>
        <v>2</v>
      </c>
      <c r="J219" s="243">
        <f t="shared" si="28"/>
        <v>0</v>
      </c>
      <c r="K219" s="234">
        <f t="shared" si="31"/>
        <v>0</v>
      </c>
      <c r="L219" s="36"/>
    </row>
    <row r="220" spans="2:13" ht="34.950000000000003" customHeight="1" x14ac:dyDescent="0.3">
      <c r="B220" s="84" t="str">
        <f t="shared" si="29"/>
        <v>Com</v>
      </c>
      <c r="C220" s="85">
        <f>IF(ISTEXT(D220),MAX($C$6:$C219)+1,"")</f>
        <v>197</v>
      </c>
      <c r="D220" s="86" t="s">
        <v>9</v>
      </c>
      <c r="E220" s="156" t="s">
        <v>868</v>
      </c>
      <c r="F220" s="228" t="s">
        <v>43</v>
      </c>
      <c r="G220" s="229"/>
      <c r="H220" s="247"/>
      <c r="I220" s="242">
        <f t="shared" si="27"/>
        <v>3</v>
      </c>
      <c r="J220" s="243">
        <f t="shared" si="28"/>
        <v>0</v>
      </c>
      <c r="K220" s="234">
        <f t="shared" si="31"/>
        <v>0</v>
      </c>
      <c r="L220" s="36"/>
    </row>
    <row r="221" spans="2:13" s="104" customFormat="1" ht="15.6" x14ac:dyDescent="0.3">
      <c r="B221" s="103" t="s">
        <v>869</v>
      </c>
      <c r="C221" s="103"/>
      <c r="D221" s="103"/>
      <c r="E221" s="103"/>
      <c r="F221" s="142"/>
      <c r="G221" s="103"/>
      <c r="H221" s="103"/>
      <c r="I221" s="103"/>
      <c r="J221" s="103"/>
      <c r="K221" s="103"/>
      <c r="L221" s="103"/>
      <c r="M221"/>
    </row>
    <row r="222" spans="2:13" ht="34.950000000000003" customHeight="1" x14ac:dyDescent="0.3">
      <c r="B222" s="84" t="str">
        <f t="shared" si="29"/>
        <v>Com</v>
      </c>
      <c r="C222" s="85">
        <f>IF(ISTEXT(D222),MAX($C$6:$C220)+1,"")</f>
        <v>198</v>
      </c>
      <c r="D222" s="86" t="s">
        <v>9</v>
      </c>
      <c r="E222" s="156" t="s">
        <v>870</v>
      </c>
      <c r="F222" s="258" t="s">
        <v>43</v>
      </c>
      <c r="G222" s="229"/>
      <c r="H222" s="247"/>
      <c r="I222" s="242">
        <f t="shared" si="27"/>
        <v>3</v>
      </c>
      <c r="J222" s="243">
        <f t="shared" si="28"/>
        <v>0</v>
      </c>
      <c r="K222" s="234">
        <f t="shared" si="31"/>
        <v>0</v>
      </c>
      <c r="L222" s="35"/>
    </row>
    <row r="223" spans="2:13" ht="34.950000000000003" customHeight="1" x14ac:dyDescent="0.3">
      <c r="B223" s="98" t="str">
        <f t="shared" ref="B223:B224" si="32">IF(C223="","",$B$5)</f>
        <v>Com</v>
      </c>
      <c r="C223" s="99">
        <f>IF(ISTEXT(D223),MAX($C$6:$C222)+1,"")</f>
        <v>199</v>
      </c>
      <c r="D223" s="100" t="s">
        <v>9</v>
      </c>
      <c r="E223" s="156" t="s">
        <v>2180</v>
      </c>
      <c r="F223" s="228" t="s">
        <v>43</v>
      </c>
      <c r="G223" s="229"/>
      <c r="H223" s="247"/>
      <c r="I223" s="242">
        <f>VLOOKUP($D223,SpecData,2,FALSE)</f>
        <v>3</v>
      </c>
      <c r="J223" s="243">
        <f>VLOOKUP($F223,AvailabilityData,2,FALSE)</f>
        <v>0</v>
      </c>
      <c r="K223" s="234">
        <f t="shared" ref="K223:K224" si="33">I223*J223</f>
        <v>0</v>
      </c>
      <c r="L223" s="36"/>
    </row>
    <row r="224" spans="2:13" ht="34.950000000000003" customHeight="1" x14ac:dyDescent="0.3">
      <c r="B224" s="84" t="str">
        <f t="shared" si="32"/>
        <v>Com</v>
      </c>
      <c r="C224" s="85">
        <f>IF(ISTEXT(D224),MAX($C$6:$C223)+1,"")</f>
        <v>200</v>
      </c>
      <c r="D224" s="86" t="s">
        <v>9</v>
      </c>
      <c r="E224" s="166" t="s">
        <v>2179</v>
      </c>
      <c r="F224" s="228" t="s">
        <v>43</v>
      </c>
      <c r="G224" s="229"/>
      <c r="H224" s="247"/>
      <c r="I224" s="242">
        <f>VLOOKUP($D224,SpecData,2,FALSE)</f>
        <v>3</v>
      </c>
      <c r="J224" s="243">
        <f>VLOOKUP($F224,AvailabilityData,2,FALSE)</f>
        <v>0</v>
      </c>
      <c r="K224" s="234">
        <f t="shared" si="33"/>
        <v>0</v>
      </c>
      <c r="L224" s="36"/>
    </row>
    <row r="225" spans="2:12" ht="34.950000000000003" customHeight="1" x14ac:dyDescent="0.3">
      <c r="B225" s="84" t="str">
        <f t="shared" si="29"/>
        <v>Com</v>
      </c>
      <c r="C225" s="85">
        <f>IF(ISTEXT(D225),MAX($C$6:$C224)+1,"")</f>
        <v>201</v>
      </c>
      <c r="D225" s="86" t="s">
        <v>9</v>
      </c>
      <c r="E225" s="156" t="s">
        <v>871</v>
      </c>
      <c r="F225" s="228" t="s">
        <v>43</v>
      </c>
      <c r="G225" s="229"/>
      <c r="H225" s="247"/>
      <c r="I225" s="242">
        <f t="shared" si="27"/>
        <v>3</v>
      </c>
      <c r="J225" s="243">
        <f t="shared" si="28"/>
        <v>0</v>
      </c>
      <c r="K225" s="234">
        <f t="shared" si="31"/>
        <v>0</v>
      </c>
      <c r="L225" s="36"/>
    </row>
    <row r="226" spans="2:12" ht="34.950000000000003" customHeight="1" x14ac:dyDescent="0.3">
      <c r="B226" s="84" t="str">
        <f t="shared" si="29"/>
        <v>Com</v>
      </c>
      <c r="C226" s="85">
        <f>IF(ISTEXT(D226),MAX($C$6:$C225)+1,"")</f>
        <v>202</v>
      </c>
      <c r="D226" s="86" t="s">
        <v>9</v>
      </c>
      <c r="E226" s="156" t="s">
        <v>872</v>
      </c>
      <c r="F226" s="228" t="s">
        <v>43</v>
      </c>
      <c r="G226" s="229"/>
      <c r="H226" s="247"/>
      <c r="I226" s="242">
        <f t="shared" si="27"/>
        <v>3</v>
      </c>
      <c r="J226" s="243">
        <f t="shared" si="28"/>
        <v>0</v>
      </c>
      <c r="K226" s="234">
        <f t="shared" si="31"/>
        <v>0</v>
      </c>
      <c r="L226" s="36"/>
    </row>
    <row r="227" spans="2:12" ht="34.950000000000003" customHeight="1" x14ac:dyDescent="0.3">
      <c r="B227" s="84" t="str">
        <f t="shared" si="29"/>
        <v>Com</v>
      </c>
      <c r="C227" s="85">
        <f>IF(ISTEXT(D227),MAX($C$6:$C226)+1,"")</f>
        <v>203</v>
      </c>
      <c r="D227" s="86" t="s">
        <v>9</v>
      </c>
      <c r="E227" s="156" t="s">
        <v>873</v>
      </c>
      <c r="F227" s="228" t="s">
        <v>43</v>
      </c>
      <c r="G227" s="223"/>
      <c r="H227" s="248"/>
      <c r="I227" s="225">
        <f t="shared" si="27"/>
        <v>3</v>
      </c>
      <c r="J227" s="226">
        <f t="shared" si="28"/>
        <v>0</v>
      </c>
      <c r="K227" s="227">
        <f>I227*J227</f>
        <v>0</v>
      </c>
      <c r="L227" s="36"/>
    </row>
    <row r="228" spans="2:12" ht="34.950000000000003" customHeight="1" x14ac:dyDescent="0.3">
      <c r="B228" s="84" t="str">
        <f t="shared" si="29"/>
        <v>Com</v>
      </c>
      <c r="C228" s="85">
        <f>IF(ISTEXT(D228),MAX($C$6:$C227)+1,"")</f>
        <v>204</v>
      </c>
      <c r="D228" s="86" t="s">
        <v>9</v>
      </c>
      <c r="E228" s="150" t="s">
        <v>874</v>
      </c>
      <c r="F228" s="228" t="s">
        <v>43</v>
      </c>
      <c r="G228" s="229"/>
      <c r="H228" s="247"/>
      <c r="I228" s="242">
        <f t="shared" si="27"/>
        <v>3</v>
      </c>
      <c r="J228" s="243">
        <f t="shared" si="28"/>
        <v>0</v>
      </c>
      <c r="K228" s="234">
        <f>I228*J228</f>
        <v>0</v>
      </c>
      <c r="L228" s="36"/>
    </row>
    <row r="229" spans="2:12" ht="30" customHeight="1" x14ac:dyDescent="0.3">
      <c r="B229" s="105" t="str">
        <f t="shared" si="29"/>
        <v/>
      </c>
      <c r="C229" s="106" t="str">
        <f>IF(ISTEXT(D229),MAX($C$6:$C228)+1,"")</f>
        <v/>
      </c>
      <c r="D229" s="106"/>
      <c r="E229" s="151" t="s">
        <v>875</v>
      </c>
      <c r="F229" s="142"/>
      <c r="G229" s="108"/>
      <c r="H229" s="108"/>
      <c r="I229" s="108"/>
      <c r="J229" s="108"/>
      <c r="K229" s="108"/>
      <c r="L229" s="108"/>
    </row>
    <row r="230" spans="2:12" ht="30" customHeight="1" x14ac:dyDescent="0.3">
      <c r="B230" s="84" t="str">
        <f>IF(C230="","",$B$5)</f>
        <v>Com</v>
      </c>
      <c r="C230" s="85">
        <f>IF(ISTEXT(D230),MAX($C$6:$C229)+1,"")</f>
        <v>205</v>
      </c>
      <c r="D230" s="86" t="s">
        <v>9</v>
      </c>
      <c r="E230" s="152" t="s">
        <v>2176</v>
      </c>
      <c r="F230" s="228" t="s">
        <v>43</v>
      </c>
      <c r="G230" s="229"/>
      <c r="H230" s="247"/>
      <c r="I230" s="242">
        <f>VLOOKUP($D230,SpecData,2,FALSE)</f>
        <v>3</v>
      </c>
      <c r="J230" s="243">
        <f>VLOOKUP($F230,AvailabilityData,2,FALSE)</f>
        <v>0</v>
      </c>
      <c r="K230" s="234">
        <f>I230*J230</f>
        <v>0</v>
      </c>
      <c r="L230" s="36"/>
    </row>
    <row r="231" spans="2:12" ht="34.950000000000003" customHeight="1" x14ac:dyDescent="0.3">
      <c r="B231" s="84" t="str">
        <f t="shared" si="29"/>
        <v>Com</v>
      </c>
      <c r="C231" s="85">
        <f>IF(ISTEXT(D231),MAX($C$6:$C228)+1,"")</f>
        <v>205</v>
      </c>
      <c r="D231" s="86" t="s">
        <v>9</v>
      </c>
      <c r="E231" s="152" t="s">
        <v>876</v>
      </c>
      <c r="F231" s="228" t="s">
        <v>43</v>
      </c>
      <c r="G231" s="229"/>
      <c r="H231" s="247"/>
      <c r="I231" s="242">
        <f t="shared" si="27"/>
        <v>3</v>
      </c>
      <c r="J231" s="243">
        <f t="shared" si="28"/>
        <v>0</v>
      </c>
      <c r="K231" s="234">
        <f>I231*J231</f>
        <v>0</v>
      </c>
      <c r="L231" s="36"/>
    </row>
    <row r="232" spans="2:12" ht="34.950000000000003" customHeight="1" x14ac:dyDescent="0.3">
      <c r="B232" s="84" t="str">
        <f t="shared" si="29"/>
        <v>Com</v>
      </c>
      <c r="C232" s="85">
        <f>IF(ISTEXT(D232),MAX($C$6:$C231)+1,"")</f>
        <v>206</v>
      </c>
      <c r="D232" s="86" t="s">
        <v>9</v>
      </c>
      <c r="E232" s="153" t="s">
        <v>877</v>
      </c>
      <c r="F232" s="228" t="s">
        <v>43</v>
      </c>
      <c r="G232" s="229"/>
      <c r="H232" s="247"/>
      <c r="I232" s="242">
        <f t="shared" si="27"/>
        <v>3</v>
      </c>
      <c r="J232" s="243">
        <f t="shared" si="28"/>
        <v>0</v>
      </c>
      <c r="K232" s="234">
        <f>I232*J232</f>
        <v>0</v>
      </c>
      <c r="L232" s="36"/>
    </row>
    <row r="233" spans="2:12" ht="34.950000000000003" customHeight="1" x14ac:dyDescent="0.3">
      <c r="B233" s="84" t="str">
        <f t="shared" si="29"/>
        <v>Com</v>
      </c>
      <c r="C233" s="85">
        <f>IF(ISTEXT(D233),MAX($C$6:$C232)+1,"")</f>
        <v>207</v>
      </c>
      <c r="D233" s="86" t="s">
        <v>9</v>
      </c>
      <c r="E233" s="153" t="s">
        <v>878</v>
      </c>
      <c r="F233" s="228" t="s">
        <v>43</v>
      </c>
      <c r="G233" s="223"/>
      <c r="H233" s="248"/>
      <c r="I233" s="225">
        <f t="shared" si="27"/>
        <v>3</v>
      </c>
      <c r="J233" s="226">
        <f t="shared" si="28"/>
        <v>0</v>
      </c>
      <c r="K233" s="227">
        <f>I233*J233</f>
        <v>0</v>
      </c>
      <c r="L233" s="36"/>
    </row>
    <row r="234" spans="2:12" ht="34.950000000000003" customHeight="1" x14ac:dyDescent="0.3">
      <c r="B234" s="84" t="str">
        <f t="shared" si="29"/>
        <v>Com</v>
      </c>
      <c r="C234" s="85">
        <f>IF(ISTEXT(D234),MAX($C$6:$C233)+1,"")</f>
        <v>208</v>
      </c>
      <c r="D234" s="86" t="s">
        <v>9</v>
      </c>
      <c r="E234" s="153" t="s">
        <v>879</v>
      </c>
      <c r="F234" s="228" t="s">
        <v>43</v>
      </c>
      <c r="G234" s="229"/>
      <c r="H234" s="247"/>
      <c r="I234" s="242">
        <f t="shared" si="27"/>
        <v>3</v>
      </c>
      <c r="J234" s="243">
        <f t="shared" si="28"/>
        <v>0</v>
      </c>
      <c r="K234" s="234">
        <f t="shared" ref="K234:K239" si="34">I234*J234</f>
        <v>0</v>
      </c>
      <c r="L234" s="36"/>
    </row>
    <row r="235" spans="2:12" ht="34.950000000000003" customHeight="1" x14ac:dyDescent="0.3">
      <c r="B235" s="84" t="str">
        <f t="shared" si="29"/>
        <v>Com</v>
      </c>
      <c r="C235" s="85">
        <f>IF(ISTEXT(D235),MAX($C$6:$C234)+1,"")</f>
        <v>209</v>
      </c>
      <c r="D235" s="86" t="s">
        <v>9</v>
      </c>
      <c r="E235" s="153" t="s">
        <v>831</v>
      </c>
      <c r="F235" s="228" t="s">
        <v>43</v>
      </c>
      <c r="G235" s="229"/>
      <c r="H235" s="247"/>
      <c r="I235" s="242">
        <f t="shared" si="27"/>
        <v>3</v>
      </c>
      <c r="J235" s="243">
        <f t="shared" si="28"/>
        <v>0</v>
      </c>
      <c r="K235" s="234">
        <f t="shared" si="34"/>
        <v>0</v>
      </c>
      <c r="L235" s="36"/>
    </row>
    <row r="236" spans="2:12" ht="34.950000000000003" customHeight="1" x14ac:dyDescent="0.3">
      <c r="B236" s="84" t="str">
        <f t="shared" si="29"/>
        <v>Com</v>
      </c>
      <c r="C236" s="85">
        <f>IF(ISTEXT(D236),MAX($C$6:$C235)+1,"")</f>
        <v>210</v>
      </c>
      <c r="D236" s="86" t="s">
        <v>9</v>
      </c>
      <c r="E236" s="153" t="s">
        <v>880</v>
      </c>
      <c r="F236" s="228" t="s">
        <v>43</v>
      </c>
      <c r="G236" s="229"/>
      <c r="H236" s="247"/>
      <c r="I236" s="242">
        <f t="shared" si="27"/>
        <v>3</v>
      </c>
      <c r="J236" s="243">
        <f t="shared" si="28"/>
        <v>0</v>
      </c>
      <c r="K236" s="234">
        <f t="shared" si="34"/>
        <v>0</v>
      </c>
      <c r="L236" s="36"/>
    </row>
    <row r="237" spans="2:12" ht="30" customHeight="1" x14ac:dyDescent="0.3">
      <c r="B237" s="105" t="str">
        <f t="shared" si="29"/>
        <v/>
      </c>
      <c r="C237" s="106" t="str">
        <f>IF(ISTEXT(D237),MAX($C$6:$C236)+1,"")</f>
        <v/>
      </c>
      <c r="D237" s="106"/>
      <c r="E237" s="151" t="s">
        <v>881</v>
      </c>
      <c r="F237" s="142"/>
      <c r="G237" s="108"/>
      <c r="H237" s="108"/>
      <c r="I237" s="108"/>
      <c r="J237" s="108"/>
      <c r="K237" s="108"/>
      <c r="L237" s="108"/>
    </row>
    <row r="238" spans="2:12" ht="34.950000000000003" customHeight="1" x14ac:dyDescent="0.3">
      <c r="B238" s="84" t="str">
        <f t="shared" si="29"/>
        <v>Com</v>
      </c>
      <c r="C238" s="85">
        <f>IF(ISTEXT(D238),MAX($C$6:$C236)+1,"")</f>
        <v>211</v>
      </c>
      <c r="D238" s="86" t="s">
        <v>9</v>
      </c>
      <c r="E238" s="152" t="s">
        <v>882</v>
      </c>
      <c r="F238" s="228" t="s">
        <v>43</v>
      </c>
      <c r="G238" s="229"/>
      <c r="H238" s="247"/>
      <c r="I238" s="242">
        <f t="shared" si="27"/>
        <v>3</v>
      </c>
      <c r="J238" s="243">
        <f t="shared" si="28"/>
        <v>0</v>
      </c>
      <c r="K238" s="234">
        <f t="shared" si="34"/>
        <v>0</v>
      </c>
      <c r="L238" s="36"/>
    </row>
    <row r="239" spans="2:12" ht="34.950000000000003" customHeight="1" x14ac:dyDescent="0.3">
      <c r="B239" s="84" t="str">
        <f t="shared" si="29"/>
        <v>Com</v>
      </c>
      <c r="C239" s="85">
        <f>IF(ISTEXT(D239),MAX($C$6:$C238)+1,"")</f>
        <v>212</v>
      </c>
      <c r="D239" s="86" t="s">
        <v>9</v>
      </c>
      <c r="E239" s="153" t="s">
        <v>883</v>
      </c>
      <c r="F239" s="228" t="s">
        <v>43</v>
      </c>
      <c r="G239" s="229"/>
      <c r="H239" s="247"/>
      <c r="I239" s="242">
        <f t="shared" si="27"/>
        <v>3</v>
      </c>
      <c r="J239" s="243">
        <f t="shared" si="28"/>
        <v>0</v>
      </c>
      <c r="K239" s="234">
        <f t="shared" si="34"/>
        <v>0</v>
      </c>
      <c r="L239" s="36"/>
    </row>
    <row r="240" spans="2:12" ht="34.950000000000003" customHeight="1" x14ac:dyDescent="0.3">
      <c r="B240" s="84" t="str">
        <f t="shared" si="29"/>
        <v>Com</v>
      </c>
      <c r="C240" s="85">
        <f>IF(ISTEXT(D240),MAX($C$6:$C239)+1,"")</f>
        <v>213</v>
      </c>
      <c r="D240" s="86" t="s">
        <v>9</v>
      </c>
      <c r="E240" s="153" t="s">
        <v>884</v>
      </c>
      <c r="F240" s="228" t="s">
        <v>43</v>
      </c>
      <c r="G240" s="223"/>
      <c r="H240" s="248"/>
      <c r="I240" s="225">
        <f t="shared" si="27"/>
        <v>3</v>
      </c>
      <c r="J240" s="226">
        <f t="shared" si="28"/>
        <v>0</v>
      </c>
      <c r="K240" s="227">
        <f t="shared" ref="K240:K252" si="35">I240*J240</f>
        <v>0</v>
      </c>
      <c r="L240" s="36"/>
    </row>
    <row r="241" spans="2:12" ht="34.950000000000003" customHeight="1" x14ac:dyDescent="0.3">
      <c r="B241" s="84" t="str">
        <f t="shared" si="29"/>
        <v>Com</v>
      </c>
      <c r="C241" s="85">
        <f>IF(ISTEXT(D241),MAX($C$6:$C240)+1,"")</f>
        <v>214</v>
      </c>
      <c r="D241" s="86" t="s">
        <v>9</v>
      </c>
      <c r="E241" s="153" t="s">
        <v>885</v>
      </c>
      <c r="F241" s="228" t="s">
        <v>43</v>
      </c>
      <c r="G241" s="229"/>
      <c r="H241" s="247"/>
      <c r="I241" s="242">
        <f t="shared" si="27"/>
        <v>3</v>
      </c>
      <c r="J241" s="243">
        <f t="shared" si="28"/>
        <v>0</v>
      </c>
      <c r="K241" s="234">
        <f t="shared" si="35"/>
        <v>0</v>
      </c>
      <c r="L241" s="36"/>
    </row>
    <row r="242" spans="2:12" ht="34.950000000000003" customHeight="1" x14ac:dyDescent="0.3">
      <c r="B242" s="84" t="str">
        <f t="shared" si="29"/>
        <v>Com</v>
      </c>
      <c r="C242" s="85">
        <f>IF(ISTEXT(D242),MAX($C$6:$C241)+1,"")</f>
        <v>215</v>
      </c>
      <c r="D242" s="86" t="s">
        <v>11</v>
      </c>
      <c r="E242" s="153" t="s">
        <v>886</v>
      </c>
      <c r="F242" s="228" t="s">
        <v>43</v>
      </c>
      <c r="G242" s="229"/>
      <c r="H242" s="247"/>
      <c r="I242" s="242">
        <f t="shared" si="27"/>
        <v>1</v>
      </c>
      <c r="J242" s="243">
        <f t="shared" si="28"/>
        <v>0</v>
      </c>
      <c r="K242" s="234">
        <f t="shared" si="35"/>
        <v>0</v>
      </c>
      <c r="L242" s="36"/>
    </row>
    <row r="243" spans="2:12" ht="34.950000000000003" customHeight="1" x14ac:dyDescent="0.3">
      <c r="B243" s="84" t="str">
        <f t="shared" si="29"/>
        <v>Com</v>
      </c>
      <c r="C243" s="85">
        <f>IF(ISTEXT(D243),MAX($C$6:$C242)+1,"")</f>
        <v>216</v>
      </c>
      <c r="D243" s="86" t="s">
        <v>11</v>
      </c>
      <c r="E243" s="153" t="s">
        <v>887</v>
      </c>
      <c r="F243" s="228" t="s">
        <v>43</v>
      </c>
      <c r="G243" s="229"/>
      <c r="H243" s="247"/>
      <c r="I243" s="242">
        <f t="shared" si="27"/>
        <v>1</v>
      </c>
      <c r="J243" s="243">
        <f t="shared" si="28"/>
        <v>0</v>
      </c>
      <c r="K243" s="234">
        <f t="shared" si="35"/>
        <v>0</v>
      </c>
      <c r="L243" s="36"/>
    </row>
    <row r="244" spans="2:12" ht="34.950000000000003" customHeight="1" x14ac:dyDescent="0.3">
      <c r="B244" s="84" t="str">
        <f t="shared" si="29"/>
        <v>Com</v>
      </c>
      <c r="C244" s="85">
        <f>IF(ISTEXT(D244),MAX($C$6:$C243)+1,"")</f>
        <v>217</v>
      </c>
      <c r="D244" s="86" t="s">
        <v>9</v>
      </c>
      <c r="E244" s="150" t="s">
        <v>888</v>
      </c>
      <c r="F244" s="228" t="s">
        <v>43</v>
      </c>
      <c r="G244" s="229"/>
      <c r="H244" s="247"/>
      <c r="I244" s="242">
        <f t="shared" si="27"/>
        <v>3</v>
      </c>
      <c r="J244" s="243">
        <f t="shared" si="28"/>
        <v>0</v>
      </c>
      <c r="K244" s="234">
        <f t="shared" si="35"/>
        <v>0</v>
      </c>
      <c r="L244" s="36"/>
    </row>
    <row r="245" spans="2:12" ht="34.950000000000003" customHeight="1" x14ac:dyDescent="0.3">
      <c r="B245" s="84" t="str">
        <f t="shared" si="29"/>
        <v>Com</v>
      </c>
      <c r="C245" s="85">
        <f>IF(ISTEXT(D245),MAX($C$6:$C244)+1,"")</f>
        <v>218</v>
      </c>
      <c r="D245" s="86" t="s">
        <v>9</v>
      </c>
      <c r="E245" s="156" t="s">
        <v>889</v>
      </c>
      <c r="F245" s="228" t="s">
        <v>43</v>
      </c>
      <c r="G245" s="229"/>
      <c r="H245" s="247"/>
      <c r="I245" s="242">
        <f t="shared" si="27"/>
        <v>3</v>
      </c>
      <c r="J245" s="243">
        <f t="shared" si="28"/>
        <v>0</v>
      </c>
      <c r="K245" s="234">
        <f t="shared" si="35"/>
        <v>0</v>
      </c>
      <c r="L245" s="36"/>
    </row>
    <row r="246" spans="2:12" ht="34.950000000000003" customHeight="1" x14ac:dyDescent="0.3">
      <c r="B246" s="84" t="str">
        <f t="shared" si="29"/>
        <v>Com</v>
      </c>
      <c r="C246" s="85">
        <f>IF(ISTEXT(D246),MAX($C$6:$C245)+1,"")</f>
        <v>219</v>
      </c>
      <c r="D246" s="86" t="s">
        <v>9</v>
      </c>
      <c r="E246" s="156" t="s">
        <v>890</v>
      </c>
      <c r="F246" s="228" t="s">
        <v>43</v>
      </c>
      <c r="G246" s="223"/>
      <c r="H246" s="248"/>
      <c r="I246" s="225">
        <f t="shared" si="27"/>
        <v>3</v>
      </c>
      <c r="J246" s="226">
        <f t="shared" si="28"/>
        <v>0</v>
      </c>
      <c r="K246" s="227">
        <f t="shared" si="35"/>
        <v>0</v>
      </c>
      <c r="L246" s="36"/>
    </row>
    <row r="247" spans="2:12" ht="34.950000000000003" customHeight="1" x14ac:dyDescent="0.3">
      <c r="B247" s="84" t="str">
        <f t="shared" si="29"/>
        <v>Com</v>
      </c>
      <c r="C247" s="85">
        <f>IF(ISTEXT(D247),MAX($C$6:$C246)+1,"")</f>
        <v>220</v>
      </c>
      <c r="D247" s="86" t="s">
        <v>9</v>
      </c>
      <c r="E247" s="156" t="s">
        <v>891</v>
      </c>
      <c r="F247" s="228" t="s">
        <v>43</v>
      </c>
      <c r="G247" s="229"/>
      <c r="H247" s="247"/>
      <c r="I247" s="242">
        <f t="shared" si="27"/>
        <v>3</v>
      </c>
      <c r="J247" s="243">
        <f t="shared" si="28"/>
        <v>0</v>
      </c>
      <c r="K247" s="234">
        <f t="shared" si="35"/>
        <v>0</v>
      </c>
      <c r="L247" s="36"/>
    </row>
    <row r="248" spans="2:12" ht="34.950000000000003" customHeight="1" x14ac:dyDescent="0.3">
      <c r="B248" s="84" t="str">
        <f t="shared" si="29"/>
        <v>Com</v>
      </c>
      <c r="C248" s="85">
        <f>IF(ISTEXT(D248),MAX($C$6:$C247)+1,"")</f>
        <v>221</v>
      </c>
      <c r="D248" s="86" t="s">
        <v>9</v>
      </c>
      <c r="E248" s="156" t="s">
        <v>892</v>
      </c>
      <c r="F248" s="228" t="s">
        <v>43</v>
      </c>
      <c r="G248" s="229"/>
      <c r="H248" s="247"/>
      <c r="I248" s="242">
        <f t="shared" si="27"/>
        <v>3</v>
      </c>
      <c r="J248" s="243">
        <f t="shared" si="28"/>
        <v>0</v>
      </c>
      <c r="K248" s="234">
        <f t="shared" si="35"/>
        <v>0</v>
      </c>
      <c r="L248" s="36"/>
    </row>
    <row r="249" spans="2:12" ht="34.950000000000003" customHeight="1" x14ac:dyDescent="0.3">
      <c r="B249" s="84" t="str">
        <f t="shared" si="29"/>
        <v>Com</v>
      </c>
      <c r="C249" s="85">
        <f>IF(ISTEXT(D249),MAX($C$6:$C248)+1,"")</f>
        <v>222</v>
      </c>
      <c r="D249" s="86" t="s">
        <v>9</v>
      </c>
      <c r="E249" s="156" t="s">
        <v>893</v>
      </c>
      <c r="F249" s="228" t="s">
        <v>43</v>
      </c>
      <c r="G249" s="229"/>
      <c r="H249" s="247"/>
      <c r="I249" s="242">
        <f t="shared" si="27"/>
        <v>3</v>
      </c>
      <c r="J249" s="243">
        <f t="shared" si="28"/>
        <v>0</v>
      </c>
      <c r="K249" s="234">
        <f t="shared" si="35"/>
        <v>0</v>
      </c>
      <c r="L249" s="36"/>
    </row>
    <row r="250" spans="2:12" ht="34.950000000000003" customHeight="1" x14ac:dyDescent="0.3">
      <c r="B250" s="84" t="str">
        <f t="shared" si="29"/>
        <v>Com</v>
      </c>
      <c r="C250" s="85">
        <f>IF(ISTEXT(D250),MAX($C$6:$C249)+1,"")</f>
        <v>223</v>
      </c>
      <c r="D250" s="86" t="s">
        <v>9</v>
      </c>
      <c r="E250" s="156" t="s">
        <v>894</v>
      </c>
      <c r="F250" s="228" t="s">
        <v>43</v>
      </c>
      <c r="G250" s="229"/>
      <c r="H250" s="247"/>
      <c r="I250" s="242">
        <f t="shared" si="27"/>
        <v>3</v>
      </c>
      <c r="J250" s="243">
        <f t="shared" si="28"/>
        <v>0</v>
      </c>
      <c r="K250" s="234">
        <f t="shared" si="35"/>
        <v>0</v>
      </c>
      <c r="L250" s="36"/>
    </row>
    <row r="251" spans="2:12" ht="34.950000000000003" customHeight="1" x14ac:dyDescent="0.3">
      <c r="B251" s="84" t="str">
        <f t="shared" si="29"/>
        <v>Com</v>
      </c>
      <c r="C251" s="85">
        <f>IF(ISTEXT(D251),MAX($C$6:$C250)+1,"")</f>
        <v>224</v>
      </c>
      <c r="D251" s="86" t="s">
        <v>9</v>
      </c>
      <c r="E251" s="156" t="s">
        <v>895</v>
      </c>
      <c r="F251" s="228" t="s">
        <v>43</v>
      </c>
      <c r="G251" s="229"/>
      <c r="H251" s="247"/>
      <c r="I251" s="242">
        <f t="shared" si="27"/>
        <v>3</v>
      </c>
      <c r="J251" s="243">
        <f t="shared" si="28"/>
        <v>0</v>
      </c>
      <c r="K251" s="234">
        <f t="shared" si="35"/>
        <v>0</v>
      </c>
      <c r="L251" s="36"/>
    </row>
    <row r="252" spans="2:12" ht="34.950000000000003" customHeight="1" x14ac:dyDescent="0.3">
      <c r="B252" s="84" t="str">
        <f t="shared" si="29"/>
        <v>Com</v>
      </c>
      <c r="C252" s="85">
        <f>IF(ISTEXT(D252),MAX($C$6:$C251)+1,"")</f>
        <v>225</v>
      </c>
      <c r="D252" s="86" t="s">
        <v>9</v>
      </c>
      <c r="E252" s="156" t="s">
        <v>896</v>
      </c>
      <c r="F252" s="228" t="s">
        <v>43</v>
      </c>
      <c r="G252" s="223"/>
      <c r="H252" s="248"/>
      <c r="I252" s="225">
        <f t="shared" si="27"/>
        <v>3</v>
      </c>
      <c r="J252" s="226">
        <f t="shared" si="28"/>
        <v>0</v>
      </c>
      <c r="K252" s="227">
        <f t="shared" si="35"/>
        <v>0</v>
      </c>
      <c r="L252" s="36"/>
    </row>
    <row r="253" spans="2:12" ht="34.950000000000003" customHeight="1" x14ac:dyDescent="0.3">
      <c r="B253" s="84" t="str">
        <f t="shared" si="29"/>
        <v>Com</v>
      </c>
      <c r="C253" s="85">
        <f>IF(ISTEXT(D253),MAX($C$6:$C252)+1,"")</f>
        <v>226</v>
      </c>
      <c r="D253" s="86" t="s">
        <v>9</v>
      </c>
      <c r="E253" s="156" t="s">
        <v>897</v>
      </c>
      <c r="F253" s="228" t="s">
        <v>43</v>
      </c>
      <c r="G253" s="229"/>
      <c r="H253" s="247"/>
      <c r="I253" s="242">
        <f t="shared" si="27"/>
        <v>3</v>
      </c>
      <c r="J253" s="243">
        <f t="shared" si="28"/>
        <v>0</v>
      </c>
      <c r="K253" s="234">
        <f t="shared" ref="K253:K258" si="36">I253*J253</f>
        <v>0</v>
      </c>
      <c r="L253" s="36"/>
    </row>
    <row r="254" spans="2:12" ht="34.950000000000003" customHeight="1" x14ac:dyDescent="0.3">
      <c r="B254" s="84" t="str">
        <f t="shared" si="29"/>
        <v>Com</v>
      </c>
      <c r="C254" s="85">
        <f>IF(ISTEXT(D254),MAX($C$6:$C253)+1,"")</f>
        <v>227</v>
      </c>
      <c r="D254" s="86" t="s">
        <v>11</v>
      </c>
      <c r="E254" s="156" t="s">
        <v>898</v>
      </c>
      <c r="F254" s="228" t="s">
        <v>43</v>
      </c>
      <c r="G254" s="229"/>
      <c r="H254" s="247"/>
      <c r="I254" s="242">
        <f t="shared" si="27"/>
        <v>1</v>
      </c>
      <c r="J254" s="243">
        <f t="shared" si="28"/>
        <v>0</v>
      </c>
      <c r="K254" s="234">
        <f t="shared" si="36"/>
        <v>0</v>
      </c>
      <c r="L254" s="36"/>
    </row>
    <row r="255" spans="2:12" ht="30" customHeight="1" x14ac:dyDescent="0.3">
      <c r="B255" s="105" t="str">
        <f t="shared" si="29"/>
        <v/>
      </c>
      <c r="C255" s="106" t="str">
        <f>IF(ISTEXT(D255),MAX($C$6:$C254)+1,"")</f>
        <v/>
      </c>
      <c r="D255" s="106"/>
      <c r="E255" s="151" t="s">
        <v>899</v>
      </c>
      <c r="F255" s="142"/>
      <c r="G255" s="108"/>
      <c r="H255" s="108"/>
      <c r="I255" s="108"/>
      <c r="J255" s="108"/>
      <c r="K255" s="108"/>
      <c r="L255" s="108"/>
    </row>
    <row r="256" spans="2:12" ht="34.950000000000003" customHeight="1" x14ac:dyDescent="0.3">
      <c r="B256" s="84" t="str">
        <f t="shared" si="29"/>
        <v>Com</v>
      </c>
      <c r="C256" s="85">
        <f>IF(ISTEXT(D256),MAX($C$6:$C254)+1,"")</f>
        <v>228</v>
      </c>
      <c r="D256" s="86" t="s">
        <v>11</v>
      </c>
      <c r="E256" s="109" t="s">
        <v>900</v>
      </c>
      <c r="F256" s="228" t="s">
        <v>43</v>
      </c>
      <c r="G256" s="229"/>
      <c r="H256" s="247"/>
      <c r="I256" s="242">
        <f t="shared" si="27"/>
        <v>1</v>
      </c>
      <c r="J256" s="243">
        <f t="shared" si="28"/>
        <v>0</v>
      </c>
      <c r="K256" s="234">
        <f t="shared" si="36"/>
        <v>0</v>
      </c>
      <c r="L256" s="36"/>
    </row>
    <row r="257" spans="2:12" ht="34.950000000000003" customHeight="1" x14ac:dyDescent="0.3">
      <c r="B257" s="84" t="str">
        <f t="shared" si="29"/>
        <v>Com</v>
      </c>
      <c r="C257" s="85">
        <f>IF(ISTEXT(D257),MAX($C$6:$C256)+1,"")</f>
        <v>229</v>
      </c>
      <c r="D257" s="86" t="s">
        <v>9</v>
      </c>
      <c r="E257" s="109" t="s">
        <v>901</v>
      </c>
      <c r="F257" s="228" t="s">
        <v>43</v>
      </c>
      <c r="G257" s="229"/>
      <c r="H257" s="247"/>
      <c r="I257" s="242">
        <f t="shared" si="27"/>
        <v>3</v>
      </c>
      <c r="J257" s="243">
        <f t="shared" si="28"/>
        <v>0</v>
      </c>
      <c r="K257" s="234">
        <f t="shared" si="36"/>
        <v>0</v>
      </c>
      <c r="L257" s="36"/>
    </row>
    <row r="258" spans="2:12" ht="34.950000000000003" customHeight="1" x14ac:dyDescent="0.3">
      <c r="B258" s="84" t="str">
        <f t="shared" si="29"/>
        <v>Com</v>
      </c>
      <c r="C258" s="85">
        <f>IF(ISTEXT(D258),MAX($C$6:$C257)+1,"")</f>
        <v>230</v>
      </c>
      <c r="D258" s="86" t="s">
        <v>9</v>
      </c>
      <c r="E258" s="109" t="s">
        <v>902</v>
      </c>
      <c r="F258" s="228" t="s">
        <v>43</v>
      </c>
      <c r="G258" s="229"/>
      <c r="H258" s="247"/>
      <c r="I258" s="242">
        <f t="shared" si="27"/>
        <v>3</v>
      </c>
      <c r="J258" s="243">
        <f t="shared" si="28"/>
        <v>0</v>
      </c>
      <c r="K258" s="234">
        <f t="shared" si="36"/>
        <v>0</v>
      </c>
      <c r="L258" s="36"/>
    </row>
    <row r="259" spans="2:12" ht="34.950000000000003" customHeight="1" x14ac:dyDescent="0.3">
      <c r="B259" s="84" t="str">
        <f t="shared" si="29"/>
        <v>Com</v>
      </c>
      <c r="C259" s="85">
        <f>IF(ISTEXT(D259),MAX($C$6:$C258)+1,"")</f>
        <v>231</v>
      </c>
      <c r="D259" s="86" t="s">
        <v>10</v>
      </c>
      <c r="E259" s="109" t="s">
        <v>903</v>
      </c>
      <c r="F259" s="228" t="s">
        <v>43</v>
      </c>
      <c r="G259" s="223"/>
      <c r="H259" s="248"/>
      <c r="I259" s="225">
        <f t="shared" si="27"/>
        <v>2</v>
      </c>
      <c r="J259" s="226">
        <f t="shared" si="28"/>
        <v>0</v>
      </c>
      <c r="K259" s="227">
        <f>I259*J259</f>
        <v>0</v>
      </c>
      <c r="L259" s="36"/>
    </row>
    <row r="260" spans="2:12" ht="34.950000000000003" customHeight="1" x14ac:dyDescent="0.3">
      <c r="B260" s="84" t="str">
        <f t="shared" si="29"/>
        <v>Com</v>
      </c>
      <c r="C260" s="85">
        <f>IF(ISTEXT(D260),MAX($C$6:$C259)+1,"")</f>
        <v>232</v>
      </c>
      <c r="D260" s="86" t="s">
        <v>9</v>
      </c>
      <c r="E260" s="109" t="s">
        <v>904</v>
      </c>
      <c r="F260" s="228" t="s">
        <v>43</v>
      </c>
      <c r="G260" s="229"/>
      <c r="H260" s="247"/>
      <c r="I260" s="242">
        <f t="shared" si="27"/>
        <v>3</v>
      </c>
      <c r="J260" s="243">
        <f t="shared" si="28"/>
        <v>0</v>
      </c>
      <c r="K260" s="234">
        <f t="shared" ref="K260:K265" si="37">I260*J260</f>
        <v>0</v>
      </c>
      <c r="L260" s="36"/>
    </row>
    <row r="261" spans="2:12" ht="34.950000000000003" customHeight="1" x14ac:dyDescent="0.3">
      <c r="B261" s="84" t="str">
        <f t="shared" si="29"/>
        <v>Com</v>
      </c>
      <c r="C261" s="85">
        <f>IF(ISTEXT(D261),MAX($C$6:$C260)+1,"")</f>
        <v>233</v>
      </c>
      <c r="D261" s="86" t="s">
        <v>11</v>
      </c>
      <c r="E261" s="109" t="s">
        <v>905</v>
      </c>
      <c r="F261" s="228" t="s">
        <v>43</v>
      </c>
      <c r="G261" s="229"/>
      <c r="H261" s="247"/>
      <c r="I261" s="242">
        <f t="shared" si="27"/>
        <v>1</v>
      </c>
      <c r="J261" s="243">
        <f t="shared" si="28"/>
        <v>0</v>
      </c>
      <c r="K261" s="234">
        <f t="shared" si="37"/>
        <v>0</v>
      </c>
      <c r="L261" s="36"/>
    </row>
    <row r="262" spans="2:12" ht="34.950000000000003" customHeight="1" x14ac:dyDescent="0.3">
      <c r="B262" s="84" t="str">
        <f t="shared" si="29"/>
        <v>Com</v>
      </c>
      <c r="C262" s="85">
        <f>IF(ISTEXT(D262),MAX($C$6:$C261)+1,"")</f>
        <v>234</v>
      </c>
      <c r="D262" s="86" t="s">
        <v>9</v>
      </c>
      <c r="E262" s="93" t="s">
        <v>906</v>
      </c>
      <c r="F262" s="228" t="s">
        <v>43</v>
      </c>
      <c r="G262" s="229"/>
      <c r="H262" s="247"/>
      <c r="I262" s="242">
        <f t="shared" si="27"/>
        <v>3</v>
      </c>
      <c r="J262" s="243">
        <f t="shared" si="28"/>
        <v>0</v>
      </c>
      <c r="K262" s="234">
        <f t="shared" si="37"/>
        <v>0</v>
      </c>
      <c r="L262" s="36"/>
    </row>
    <row r="263" spans="2:12" ht="34.950000000000003" customHeight="1" x14ac:dyDescent="0.3">
      <c r="B263" s="84" t="str">
        <f t="shared" si="29"/>
        <v>Com</v>
      </c>
      <c r="C263" s="85">
        <f>IF(ISTEXT(D263),MAX($C$6:$C262)+1,"")</f>
        <v>235</v>
      </c>
      <c r="D263" s="86" t="s">
        <v>9</v>
      </c>
      <c r="E263" s="93" t="s">
        <v>907</v>
      </c>
      <c r="F263" s="228" t="s">
        <v>43</v>
      </c>
      <c r="G263" s="229"/>
      <c r="H263" s="247"/>
      <c r="I263" s="242">
        <f t="shared" si="27"/>
        <v>3</v>
      </c>
      <c r="J263" s="243">
        <f t="shared" si="28"/>
        <v>0</v>
      </c>
      <c r="K263" s="234">
        <f t="shared" si="37"/>
        <v>0</v>
      </c>
      <c r="L263" s="36"/>
    </row>
    <row r="264" spans="2:12" s="104" customFormat="1" ht="15.6" x14ac:dyDescent="0.3">
      <c r="B264" s="103" t="s">
        <v>908</v>
      </c>
      <c r="C264" s="103"/>
      <c r="D264" s="103"/>
      <c r="E264" s="103"/>
      <c r="F264" s="142"/>
      <c r="G264" s="103"/>
      <c r="H264" s="103"/>
      <c r="I264" s="103"/>
      <c r="J264" s="103"/>
      <c r="K264" s="103"/>
      <c r="L264" s="103"/>
    </row>
    <row r="265" spans="2:12" ht="34.950000000000003" customHeight="1" x14ac:dyDescent="0.3">
      <c r="B265" s="84" t="str">
        <f t="shared" si="29"/>
        <v>Com</v>
      </c>
      <c r="C265" s="85">
        <f>IF(ISTEXT(D265),MAX($C$6:$C263)+1,"")</f>
        <v>236</v>
      </c>
      <c r="D265" s="86" t="s">
        <v>9</v>
      </c>
      <c r="E265" s="93" t="s">
        <v>909</v>
      </c>
      <c r="F265" s="228" t="s">
        <v>43</v>
      </c>
      <c r="G265" s="229"/>
      <c r="H265" s="247"/>
      <c r="I265" s="242">
        <f t="shared" si="27"/>
        <v>3</v>
      </c>
      <c r="J265" s="243">
        <f t="shared" si="28"/>
        <v>0</v>
      </c>
      <c r="K265" s="234">
        <f t="shared" si="37"/>
        <v>0</v>
      </c>
      <c r="L265" s="36"/>
    </row>
    <row r="266" spans="2:12" ht="34.950000000000003" customHeight="1" x14ac:dyDescent="0.3">
      <c r="B266" s="84" t="str">
        <f t="shared" si="29"/>
        <v>Com</v>
      </c>
      <c r="C266" s="85">
        <f>IF(ISTEXT(D266),MAX($C$6:$C265)+1,"")</f>
        <v>237</v>
      </c>
      <c r="D266" s="86" t="s">
        <v>9</v>
      </c>
      <c r="E266" s="93" t="s">
        <v>910</v>
      </c>
      <c r="F266" s="228" t="s">
        <v>43</v>
      </c>
      <c r="G266" s="223"/>
      <c r="H266" s="248"/>
      <c r="I266" s="225">
        <f t="shared" si="27"/>
        <v>3</v>
      </c>
      <c r="J266" s="226">
        <f t="shared" si="28"/>
        <v>0</v>
      </c>
      <c r="K266" s="227">
        <f>I266*J266</f>
        <v>0</v>
      </c>
      <c r="L266" s="36"/>
    </row>
    <row r="267" spans="2:12" ht="30" customHeight="1" x14ac:dyDescent="0.3">
      <c r="B267" s="105" t="str">
        <f t="shared" si="29"/>
        <v/>
      </c>
      <c r="C267" s="106" t="str">
        <f>IF(ISTEXT(D267),MAX($C$6:$C266)+1,"")</f>
        <v/>
      </c>
      <c r="D267" s="106"/>
      <c r="E267" s="151" t="s">
        <v>911</v>
      </c>
      <c r="F267" s="142"/>
      <c r="G267" s="108"/>
      <c r="H267" s="108"/>
      <c r="I267" s="108"/>
      <c r="J267" s="108"/>
      <c r="K267" s="108"/>
      <c r="L267" s="108"/>
    </row>
    <row r="268" spans="2:12" ht="34.950000000000003" customHeight="1" x14ac:dyDescent="0.3">
      <c r="B268" s="84" t="str">
        <f t="shared" si="29"/>
        <v>Com</v>
      </c>
      <c r="C268" s="85">
        <f>IF(ISTEXT(D268),MAX($C$6:$C266)+1,"")</f>
        <v>238</v>
      </c>
      <c r="D268" s="86" t="s">
        <v>9</v>
      </c>
      <c r="E268" s="167" t="s">
        <v>912</v>
      </c>
      <c r="F268" s="228" t="s">
        <v>43</v>
      </c>
      <c r="G268" s="229"/>
      <c r="H268" s="247"/>
      <c r="I268" s="242">
        <f t="shared" si="27"/>
        <v>3</v>
      </c>
      <c r="J268" s="243">
        <f t="shared" si="28"/>
        <v>0</v>
      </c>
      <c r="K268" s="234">
        <f t="shared" ref="K268:K273" si="38">I268*J268</f>
        <v>0</v>
      </c>
      <c r="L268" s="36"/>
    </row>
    <row r="269" spans="2:12" ht="34.950000000000003" customHeight="1" x14ac:dyDescent="0.3">
      <c r="B269" s="84" t="str">
        <f t="shared" si="29"/>
        <v>Com</v>
      </c>
      <c r="C269" s="85">
        <f>IF(ISTEXT(D269),MAX($C$6:$C268)+1,"")</f>
        <v>239</v>
      </c>
      <c r="D269" s="86" t="s">
        <v>9</v>
      </c>
      <c r="E269" s="167" t="s">
        <v>913</v>
      </c>
      <c r="F269" s="228" t="s">
        <v>43</v>
      </c>
      <c r="G269" s="229"/>
      <c r="H269" s="247"/>
      <c r="I269" s="242">
        <f t="shared" si="27"/>
        <v>3</v>
      </c>
      <c r="J269" s="243">
        <f t="shared" si="28"/>
        <v>0</v>
      </c>
      <c r="K269" s="234">
        <f t="shared" si="38"/>
        <v>0</v>
      </c>
      <c r="L269" s="36"/>
    </row>
    <row r="270" spans="2:12" ht="34.950000000000003" customHeight="1" x14ac:dyDescent="0.3">
      <c r="B270" s="84" t="str">
        <f t="shared" si="29"/>
        <v>Com</v>
      </c>
      <c r="C270" s="85">
        <f>IF(ISTEXT(D270),MAX($C$6:$C269)+1,"")</f>
        <v>240</v>
      </c>
      <c r="D270" s="86" t="s">
        <v>9</v>
      </c>
      <c r="E270" s="168" t="s">
        <v>914</v>
      </c>
      <c r="F270" s="228" t="s">
        <v>43</v>
      </c>
      <c r="G270" s="229"/>
      <c r="H270" s="247"/>
      <c r="I270" s="242">
        <f t="shared" si="27"/>
        <v>3</v>
      </c>
      <c r="J270" s="243">
        <f t="shared" si="28"/>
        <v>0</v>
      </c>
      <c r="K270" s="234">
        <f t="shared" si="38"/>
        <v>0</v>
      </c>
      <c r="L270" s="36"/>
    </row>
    <row r="271" spans="2:12" ht="34.950000000000003" customHeight="1" x14ac:dyDescent="0.3">
      <c r="B271" s="84" t="str">
        <f t="shared" si="29"/>
        <v>Com</v>
      </c>
      <c r="C271" s="85">
        <f>IF(ISTEXT(D271),MAX($C$6:$C270)+1,"")</f>
        <v>241</v>
      </c>
      <c r="D271" s="86" t="s">
        <v>9</v>
      </c>
      <c r="E271" s="168" t="s">
        <v>915</v>
      </c>
      <c r="F271" s="228" t="s">
        <v>43</v>
      </c>
      <c r="G271" s="229"/>
      <c r="H271" s="247"/>
      <c r="I271" s="242">
        <f t="shared" si="27"/>
        <v>3</v>
      </c>
      <c r="J271" s="243">
        <f t="shared" si="28"/>
        <v>0</v>
      </c>
      <c r="K271" s="234">
        <f t="shared" si="38"/>
        <v>0</v>
      </c>
      <c r="L271" s="36"/>
    </row>
    <row r="272" spans="2:12" ht="34.950000000000003" customHeight="1" x14ac:dyDescent="0.3">
      <c r="B272" s="84" t="str">
        <f t="shared" si="29"/>
        <v>Com</v>
      </c>
      <c r="C272" s="85">
        <f>IF(ISTEXT(D272),MAX($C$6:$C271)+1,"")</f>
        <v>242</v>
      </c>
      <c r="D272" s="86" t="s">
        <v>9</v>
      </c>
      <c r="E272" s="168" t="s">
        <v>916</v>
      </c>
      <c r="F272" s="228" t="s">
        <v>43</v>
      </c>
      <c r="G272" s="229"/>
      <c r="H272" s="247"/>
      <c r="I272" s="242">
        <f t="shared" si="27"/>
        <v>3</v>
      </c>
      <c r="J272" s="243">
        <f t="shared" si="28"/>
        <v>0</v>
      </c>
      <c r="K272" s="234">
        <f t="shared" si="38"/>
        <v>0</v>
      </c>
      <c r="L272" s="36"/>
    </row>
    <row r="273" spans="2:12" ht="34.950000000000003" customHeight="1" x14ac:dyDescent="0.3">
      <c r="B273" s="84" t="str">
        <f t="shared" si="29"/>
        <v>Com</v>
      </c>
      <c r="C273" s="85">
        <f>IF(ISTEXT(D273),MAX($C$6:$C272)+1,"")</f>
        <v>243</v>
      </c>
      <c r="D273" s="86" t="s">
        <v>9</v>
      </c>
      <c r="E273" s="169" t="s">
        <v>917</v>
      </c>
      <c r="F273" s="228" t="s">
        <v>43</v>
      </c>
      <c r="G273" s="223"/>
      <c r="H273" s="248"/>
      <c r="I273" s="225">
        <f t="shared" si="27"/>
        <v>3</v>
      </c>
      <c r="J273" s="226">
        <f t="shared" si="28"/>
        <v>0</v>
      </c>
      <c r="K273" s="227">
        <f t="shared" si="38"/>
        <v>0</v>
      </c>
      <c r="L273" s="36"/>
    </row>
    <row r="274" spans="2:12" ht="34.950000000000003" customHeight="1" x14ac:dyDescent="0.3">
      <c r="B274" s="84" t="str">
        <f t="shared" si="29"/>
        <v>Com</v>
      </c>
      <c r="C274" s="85">
        <f>IF(ISTEXT(D274),MAX($C$6:$C273)+1,"")</f>
        <v>244</v>
      </c>
      <c r="D274" s="86" t="s">
        <v>9</v>
      </c>
      <c r="E274" s="169" t="s">
        <v>2175</v>
      </c>
      <c r="F274" s="228" t="s">
        <v>43</v>
      </c>
      <c r="G274" s="229"/>
      <c r="H274" s="247"/>
      <c r="I274" s="242">
        <f t="shared" si="27"/>
        <v>3</v>
      </c>
      <c r="J274" s="243">
        <f t="shared" si="28"/>
        <v>0</v>
      </c>
      <c r="K274" s="234">
        <f t="shared" ref="K274:K280" si="39">I274*J274</f>
        <v>0</v>
      </c>
      <c r="L274" s="36"/>
    </row>
    <row r="275" spans="2:12" ht="34.950000000000003" customHeight="1" x14ac:dyDescent="0.3">
      <c r="B275" s="84" t="str">
        <f t="shared" si="29"/>
        <v>Com</v>
      </c>
      <c r="C275" s="85">
        <f>IF(ISTEXT(D275),MAX($C$6:$C274)+1,"")</f>
        <v>245</v>
      </c>
      <c r="D275" s="86" t="s">
        <v>9</v>
      </c>
      <c r="E275" s="169" t="s">
        <v>918</v>
      </c>
      <c r="F275" s="228" t="s">
        <v>43</v>
      </c>
      <c r="G275" s="229"/>
      <c r="H275" s="247"/>
      <c r="I275" s="242">
        <f t="shared" si="27"/>
        <v>3</v>
      </c>
      <c r="J275" s="243">
        <f t="shared" si="28"/>
        <v>0</v>
      </c>
      <c r="K275" s="234">
        <f t="shared" si="39"/>
        <v>0</v>
      </c>
      <c r="L275" s="36"/>
    </row>
    <row r="276" spans="2:12" ht="34.950000000000003" customHeight="1" x14ac:dyDescent="0.3">
      <c r="B276" s="84" t="str">
        <f t="shared" si="29"/>
        <v>Com</v>
      </c>
      <c r="C276" s="85">
        <f>IF(ISTEXT(D276),MAX($C$6:$C275)+1,"")</f>
        <v>246</v>
      </c>
      <c r="D276" s="86" t="s">
        <v>10</v>
      </c>
      <c r="E276" s="170" t="s">
        <v>919</v>
      </c>
      <c r="F276" s="228" t="s">
        <v>43</v>
      </c>
      <c r="G276" s="229"/>
      <c r="H276" s="247"/>
      <c r="I276" s="242">
        <f t="shared" si="27"/>
        <v>2</v>
      </c>
      <c r="J276" s="243">
        <f t="shared" si="28"/>
        <v>0</v>
      </c>
      <c r="K276" s="234">
        <f t="shared" si="39"/>
        <v>0</v>
      </c>
      <c r="L276" s="36"/>
    </row>
    <row r="277" spans="2:12" ht="34.950000000000003" customHeight="1" x14ac:dyDescent="0.3">
      <c r="B277" s="84" t="str">
        <f t="shared" si="29"/>
        <v>Com</v>
      </c>
      <c r="C277" s="85">
        <f>IF(ISTEXT(D277),MAX($C$6:$C276)+1,"")</f>
        <v>247</v>
      </c>
      <c r="D277" s="86" t="s">
        <v>9</v>
      </c>
      <c r="E277" s="169" t="s">
        <v>920</v>
      </c>
      <c r="F277" s="228" t="s">
        <v>43</v>
      </c>
      <c r="G277" s="229"/>
      <c r="H277" s="247"/>
      <c r="I277" s="242">
        <f t="shared" si="27"/>
        <v>3</v>
      </c>
      <c r="J277" s="243">
        <f t="shared" si="28"/>
        <v>0</v>
      </c>
      <c r="K277" s="234">
        <f t="shared" si="39"/>
        <v>0</v>
      </c>
      <c r="L277" s="36"/>
    </row>
    <row r="278" spans="2:12" ht="34.950000000000003" customHeight="1" x14ac:dyDescent="0.3">
      <c r="B278" s="84" t="str">
        <f t="shared" si="29"/>
        <v>Com</v>
      </c>
      <c r="C278" s="85">
        <f>IF(ISTEXT(D278),MAX($C$6:$C277)+1,"")</f>
        <v>248</v>
      </c>
      <c r="D278" s="86" t="s">
        <v>9</v>
      </c>
      <c r="E278" s="169" t="s">
        <v>921</v>
      </c>
      <c r="F278" s="228" t="s">
        <v>43</v>
      </c>
      <c r="G278" s="229"/>
      <c r="H278" s="247"/>
      <c r="I278" s="242">
        <f t="shared" si="27"/>
        <v>3</v>
      </c>
      <c r="J278" s="243">
        <f t="shared" si="28"/>
        <v>0</v>
      </c>
      <c r="K278" s="234">
        <f t="shared" si="39"/>
        <v>0</v>
      </c>
      <c r="L278" s="36"/>
    </row>
    <row r="279" spans="2:12" ht="41.4" x14ac:dyDescent="0.3">
      <c r="B279" s="84" t="str">
        <f t="shared" si="29"/>
        <v>Com</v>
      </c>
      <c r="C279" s="85">
        <f>IF(ISTEXT(D279),MAX($C$6:$C278)+1,"")</f>
        <v>249</v>
      </c>
      <c r="D279" s="86" t="s">
        <v>9</v>
      </c>
      <c r="E279" s="169" t="s">
        <v>922</v>
      </c>
      <c r="F279" s="228" t="s">
        <v>43</v>
      </c>
      <c r="G279" s="229"/>
      <c r="H279" s="247"/>
      <c r="I279" s="242">
        <f t="shared" ref="I279:I318" si="40">VLOOKUP($D279,SpecData,2,FALSE)</f>
        <v>3</v>
      </c>
      <c r="J279" s="243">
        <f t="shared" ref="J279:J318" si="41">VLOOKUP($F279,AvailabilityData,2,FALSE)</f>
        <v>0</v>
      </c>
      <c r="K279" s="234">
        <f t="shared" si="39"/>
        <v>0</v>
      </c>
      <c r="L279" s="36"/>
    </row>
    <row r="280" spans="2:12" ht="34.950000000000003" customHeight="1" x14ac:dyDescent="0.3">
      <c r="B280" s="84" t="str">
        <f t="shared" ref="B280:B313" si="42">IF(C280="","",$B$5)</f>
        <v>Com</v>
      </c>
      <c r="C280" s="85">
        <f>IF(ISTEXT(D280),MAX($C$6:$C279)+1,"")</f>
        <v>250</v>
      </c>
      <c r="D280" s="86" t="s">
        <v>10</v>
      </c>
      <c r="E280" s="93" t="s">
        <v>923</v>
      </c>
      <c r="F280" s="228" t="s">
        <v>43</v>
      </c>
      <c r="G280" s="229"/>
      <c r="H280" s="247"/>
      <c r="I280" s="242">
        <f t="shared" si="40"/>
        <v>2</v>
      </c>
      <c r="J280" s="243">
        <f t="shared" si="41"/>
        <v>0</v>
      </c>
      <c r="K280" s="234">
        <f t="shared" si="39"/>
        <v>0</v>
      </c>
      <c r="L280" s="36"/>
    </row>
    <row r="281" spans="2:12" ht="34.950000000000003" customHeight="1" x14ac:dyDescent="0.3">
      <c r="B281" s="84" t="str">
        <f t="shared" si="42"/>
        <v>Com</v>
      </c>
      <c r="C281" s="85">
        <f>IF(ISTEXT(D281),MAX($C$6:$C280)+1,"")</f>
        <v>251</v>
      </c>
      <c r="D281" s="86" t="s">
        <v>9</v>
      </c>
      <c r="E281" s="93" t="s">
        <v>924</v>
      </c>
      <c r="F281" s="228" t="s">
        <v>43</v>
      </c>
      <c r="G281" s="223"/>
      <c r="H281" s="248"/>
      <c r="I281" s="225">
        <f t="shared" si="40"/>
        <v>3</v>
      </c>
      <c r="J281" s="226">
        <f t="shared" si="41"/>
        <v>0</v>
      </c>
      <c r="K281" s="227">
        <f>I281*J281</f>
        <v>0</v>
      </c>
      <c r="L281" s="36"/>
    </row>
    <row r="282" spans="2:12" ht="30" customHeight="1" x14ac:dyDescent="0.3">
      <c r="B282" s="105" t="str">
        <f t="shared" si="42"/>
        <v/>
      </c>
      <c r="C282" s="106" t="str">
        <f>IF(ISTEXT(D282),MAX($C$6:$C281)+1,"")</f>
        <v/>
      </c>
      <c r="D282" s="106"/>
      <c r="E282" s="151" t="s">
        <v>925</v>
      </c>
      <c r="F282" s="142"/>
      <c r="G282" s="108"/>
      <c r="H282" s="108"/>
      <c r="I282" s="108"/>
      <c r="J282" s="108"/>
      <c r="K282" s="108"/>
      <c r="L282" s="108"/>
    </row>
    <row r="283" spans="2:12" ht="34.950000000000003" customHeight="1" x14ac:dyDescent="0.3">
      <c r="B283" s="84" t="str">
        <f t="shared" si="42"/>
        <v>Com</v>
      </c>
      <c r="C283" s="85">
        <f>IF(ISTEXT(D283),MAX($C$6:$C281)+1,"")</f>
        <v>252</v>
      </c>
      <c r="D283" s="86" t="s">
        <v>9</v>
      </c>
      <c r="E283" s="109" t="s">
        <v>926</v>
      </c>
      <c r="F283" s="228" t="s">
        <v>43</v>
      </c>
      <c r="G283" s="229"/>
      <c r="H283" s="247"/>
      <c r="I283" s="242">
        <f t="shared" si="40"/>
        <v>3</v>
      </c>
      <c r="J283" s="243">
        <f t="shared" si="41"/>
        <v>0</v>
      </c>
      <c r="K283" s="234">
        <f t="shared" ref="K283:K289" si="43">I283*J283</f>
        <v>0</v>
      </c>
      <c r="L283" s="36"/>
    </row>
    <row r="284" spans="2:12" ht="34.950000000000003" customHeight="1" x14ac:dyDescent="0.3">
      <c r="B284" s="84" t="str">
        <f t="shared" si="42"/>
        <v>Com</v>
      </c>
      <c r="C284" s="85">
        <f>IF(ISTEXT(D284),MAX($C$6:$C283)+1,"")</f>
        <v>253</v>
      </c>
      <c r="D284" s="86" t="s">
        <v>9</v>
      </c>
      <c r="E284" s="109" t="s">
        <v>927</v>
      </c>
      <c r="F284" s="228" t="s">
        <v>43</v>
      </c>
      <c r="G284" s="229"/>
      <c r="H284" s="247"/>
      <c r="I284" s="242">
        <f t="shared" si="40"/>
        <v>3</v>
      </c>
      <c r="J284" s="243">
        <f t="shared" si="41"/>
        <v>0</v>
      </c>
      <c r="K284" s="234">
        <f t="shared" si="43"/>
        <v>0</v>
      </c>
      <c r="L284" s="36"/>
    </row>
    <row r="285" spans="2:12" ht="34.950000000000003" customHeight="1" x14ac:dyDescent="0.3">
      <c r="B285" s="84" t="str">
        <f t="shared" si="42"/>
        <v>Com</v>
      </c>
      <c r="C285" s="85">
        <f>IF(ISTEXT(D285),MAX($C$6:$C284)+1,"")</f>
        <v>254</v>
      </c>
      <c r="D285" s="86" t="s">
        <v>9</v>
      </c>
      <c r="E285" s="109" t="s">
        <v>928</v>
      </c>
      <c r="F285" s="228" t="s">
        <v>43</v>
      </c>
      <c r="G285" s="229"/>
      <c r="H285" s="247"/>
      <c r="I285" s="242">
        <f t="shared" si="40"/>
        <v>3</v>
      </c>
      <c r="J285" s="243">
        <f t="shared" si="41"/>
        <v>0</v>
      </c>
      <c r="K285" s="234">
        <f t="shared" si="43"/>
        <v>0</v>
      </c>
      <c r="L285" s="36"/>
    </row>
    <row r="286" spans="2:12" ht="34.950000000000003" customHeight="1" x14ac:dyDescent="0.3">
      <c r="B286" s="84" t="str">
        <f t="shared" si="42"/>
        <v>Com</v>
      </c>
      <c r="C286" s="85">
        <f>IF(ISTEXT(D286),MAX($C$6:$C285)+1,"")</f>
        <v>255</v>
      </c>
      <c r="D286" s="86" t="s">
        <v>10</v>
      </c>
      <c r="E286" s="93" t="s">
        <v>929</v>
      </c>
      <c r="F286" s="228" t="s">
        <v>43</v>
      </c>
      <c r="G286" s="229"/>
      <c r="H286" s="247"/>
      <c r="I286" s="242">
        <f t="shared" si="40"/>
        <v>2</v>
      </c>
      <c r="J286" s="243">
        <f t="shared" si="41"/>
        <v>0</v>
      </c>
      <c r="K286" s="234">
        <f t="shared" si="43"/>
        <v>0</v>
      </c>
      <c r="L286" s="36"/>
    </row>
    <row r="287" spans="2:12" ht="34.950000000000003" customHeight="1" x14ac:dyDescent="0.3">
      <c r="B287" s="84" t="str">
        <f t="shared" si="42"/>
        <v>Com</v>
      </c>
      <c r="C287" s="85">
        <f>IF(ISTEXT(D287),MAX($C$6:$C286)+1,"")</f>
        <v>256</v>
      </c>
      <c r="D287" s="86" t="s">
        <v>10</v>
      </c>
      <c r="E287" s="93" t="s">
        <v>930</v>
      </c>
      <c r="F287" s="228" t="s">
        <v>43</v>
      </c>
      <c r="G287" s="229"/>
      <c r="H287" s="247"/>
      <c r="I287" s="242">
        <f t="shared" si="40"/>
        <v>2</v>
      </c>
      <c r="J287" s="243">
        <f t="shared" si="41"/>
        <v>0</v>
      </c>
      <c r="K287" s="234">
        <f t="shared" si="43"/>
        <v>0</v>
      </c>
      <c r="L287" s="36"/>
    </row>
    <row r="288" spans="2:12" ht="34.950000000000003" customHeight="1" x14ac:dyDescent="0.3">
      <c r="B288" s="84" t="str">
        <f t="shared" si="42"/>
        <v>Com</v>
      </c>
      <c r="C288" s="85">
        <f>IF(ISTEXT(D288),MAX($C$6:$C287)+1,"")</f>
        <v>257</v>
      </c>
      <c r="D288" s="86" t="s">
        <v>10</v>
      </c>
      <c r="E288" s="93" t="s">
        <v>931</v>
      </c>
      <c r="F288" s="228" t="s">
        <v>43</v>
      </c>
      <c r="G288" s="229"/>
      <c r="H288" s="247"/>
      <c r="I288" s="242">
        <f t="shared" si="40"/>
        <v>2</v>
      </c>
      <c r="J288" s="243">
        <f t="shared" si="41"/>
        <v>0</v>
      </c>
      <c r="K288" s="234">
        <f t="shared" si="43"/>
        <v>0</v>
      </c>
      <c r="L288" s="36"/>
    </row>
    <row r="289" spans="2:12" ht="34.950000000000003" customHeight="1" x14ac:dyDescent="0.3">
      <c r="B289" s="84" t="str">
        <f t="shared" si="42"/>
        <v>Com</v>
      </c>
      <c r="C289" s="85">
        <f>IF(ISTEXT(D289),MAX($C$6:$C288)+1,"")</f>
        <v>258</v>
      </c>
      <c r="D289" s="86" t="s">
        <v>9</v>
      </c>
      <c r="E289" s="91" t="s">
        <v>932</v>
      </c>
      <c r="F289" s="228" t="s">
        <v>43</v>
      </c>
      <c r="G289" s="229"/>
      <c r="H289" s="247"/>
      <c r="I289" s="242">
        <f t="shared" si="40"/>
        <v>3</v>
      </c>
      <c r="J289" s="243">
        <f t="shared" si="41"/>
        <v>0</v>
      </c>
      <c r="K289" s="234">
        <f t="shared" si="43"/>
        <v>0</v>
      </c>
      <c r="L289" s="36"/>
    </row>
    <row r="290" spans="2:12" ht="34.950000000000003" customHeight="1" x14ac:dyDescent="0.3">
      <c r="B290" s="84" t="str">
        <f t="shared" si="42"/>
        <v>Com</v>
      </c>
      <c r="C290" s="85">
        <f>IF(ISTEXT(D290),MAX($C$6:$C289)+1,"")</f>
        <v>259</v>
      </c>
      <c r="D290" s="86" t="s">
        <v>9</v>
      </c>
      <c r="E290" s="93" t="s">
        <v>933</v>
      </c>
      <c r="F290" s="228" t="s">
        <v>43</v>
      </c>
      <c r="G290" s="223"/>
      <c r="H290" s="248"/>
      <c r="I290" s="225">
        <f t="shared" si="40"/>
        <v>3</v>
      </c>
      <c r="J290" s="226">
        <f t="shared" si="41"/>
        <v>0</v>
      </c>
      <c r="K290" s="227">
        <f>I290*J290</f>
        <v>0</v>
      </c>
      <c r="L290" s="36"/>
    </row>
    <row r="291" spans="2:12" ht="30" customHeight="1" x14ac:dyDescent="0.3">
      <c r="B291" s="105" t="str">
        <f>IF(C291="","",$B$5)</f>
        <v/>
      </c>
      <c r="C291" s="106" t="str">
        <f>IF(ISTEXT(D291),MAX($C$6:$C290)+1,"")</f>
        <v/>
      </c>
      <c r="D291" s="106"/>
      <c r="E291" s="151" t="s">
        <v>934</v>
      </c>
      <c r="F291" s="142"/>
      <c r="G291" s="108"/>
      <c r="H291" s="108"/>
      <c r="I291" s="108"/>
      <c r="J291" s="108"/>
      <c r="K291" s="108"/>
      <c r="L291" s="108"/>
    </row>
    <row r="292" spans="2:12" ht="34.950000000000003" customHeight="1" x14ac:dyDescent="0.3">
      <c r="B292" s="84" t="str">
        <f t="shared" si="42"/>
        <v>Com</v>
      </c>
      <c r="C292" s="85">
        <f>IF(ISTEXT(D292),MAX($C$6:$C290)+1,"")</f>
        <v>260</v>
      </c>
      <c r="D292" s="86" t="s">
        <v>9</v>
      </c>
      <c r="E292" s="109" t="s">
        <v>935</v>
      </c>
      <c r="F292" s="228" t="s">
        <v>43</v>
      </c>
      <c r="G292" s="229"/>
      <c r="H292" s="247"/>
      <c r="I292" s="242">
        <f t="shared" si="40"/>
        <v>3</v>
      </c>
      <c r="J292" s="243">
        <f t="shared" si="41"/>
        <v>0</v>
      </c>
      <c r="K292" s="234">
        <f t="shared" ref="K292:K318" si="44">I292*J292</f>
        <v>0</v>
      </c>
      <c r="L292" s="36"/>
    </row>
    <row r="293" spans="2:12" ht="34.950000000000003" customHeight="1" x14ac:dyDescent="0.3">
      <c r="B293" s="84" t="str">
        <f t="shared" si="42"/>
        <v>Com</v>
      </c>
      <c r="C293" s="85">
        <f>IF(ISTEXT(D293),MAX($C$6:$C292)+1,"")</f>
        <v>261</v>
      </c>
      <c r="D293" s="86" t="s">
        <v>9</v>
      </c>
      <c r="E293" s="109" t="s">
        <v>936</v>
      </c>
      <c r="F293" s="228" t="s">
        <v>43</v>
      </c>
      <c r="G293" s="229"/>
      <c r="H293" s="247"/>
      <c r="I293" s="242">
        <f t="shared" si="40"/>
        <v>3</v>
      </c>
      <c r="J293" s="243">
        <f t="shared" si="41"/>
        <v>0</v>
      </c>
      <c r="K293" s="234">
        <f t="shared" si="44"/>
        <v>0</v>
      </c>
      <c r="L293" s="36"/>
    </row>
    <row r="294" spans="2:12" ht="34.950000000000003" customHeight="1" x14ac:dyDescent="0.3">
      <c r="B294" s="84" t="str">
        <f t="shared" si="42"/>
        <v>Com</v>
      </c>
      <c r="C294" s="85">
        <f>IF(ISTEXT(D294),MAX($C$6:$C293)+1,"")</f>
        <v>262</v>
      </c>
      <c r="D294" s="86" t="s">
        <v>9</v>
      </c>
      <c r="E294" s="109" t="s">
        <v>937</v>
      </c>
      <c r="F294" s="228" t="s">
        <v>43</v>
      </c>
      <c r="G294" s="229"/>
      <c r="H294" s="247"/>
      <c r="I294" s="242">
        <f t="shared" si="40"/>
        <v>3</v>
      </c>
      <c r="J294" s="243">
        <f t="shared" si="41"/>
        <v>0</v>
      </c>
      <c r="K294" s="234">
        <f t="shared" si="44"/>
        <v>0</v>
      </c>
      <c r="L294" s="36"/>
    </row>
    <row r="295" spans="2:12" ht="34.950000000000003" customHeight="1" x14ac:dyDescent="0.3">
      <c r="B295" s="84" t="str">
        <f t="shared" si="42"/>
        <v>Com</v>
      </c>
      <c r="C295" s="85">
        <f>IF(ISTEXT(D295),MAX($C$6:$C294)+1,"")</f>
        <v>263</v>
      </c>
      <c r="D295" s="86" t="s">
        <v>9</v>
      </c>
      <c r="E295" s="109" t="s">
        <v>938</v>
      </c>
      <c r="F295" s="228" t="s">
        <v>43</v>
      </c>
      <c r="G295" s="229"/>
      <c r="H295" s="247"/>
      <c r="I295" s="242">
        <f t="shared" si="40"/>
        <v>3</v>
      </c>
      <c r="J295" s="243">
        <f t="shared" si="41"/>
        <v>0</v>
      </c>
      <c r="K295" s="234">
        <f t="shared" si="44"/>
        <v>0</v>
      </c>
      <c r="L295" s="36"/>
    </row>
    <row r="296" spans="2:12" ht="34.950000000000003" customHeight="1" x14ac:dyDescent="0.3">
      <c r="B296" s="84" t="str">
        <f t="shared" si="42"/>
        <v>Com</v>
      </c>
      <c r="C296" s="85">
        <f>IF(ISTEXT(D296),MAX($C$6:$C295)+1,"")</f>
        <v>264</v>
      </c>
      <c r="D296" s="86" t="s">
        <v>9</v>
      </c>
      <c r="E296" s="109" t="s">
        <v>939</v>
      </c>
      <c r="F296" s="228" t="s">
        <v>43</v>
      </c>
      <c r="G296" s="229"/>
      <c r="H296" s="247"/>
      <c r="I296" s="242">
        <f t="shared" si="40"/>
        <v>3</v>
      </c>
      <c r="J296" s="243">
        <f t="shared" si="41"/>
        <v>0</v>
      </c>
      <c r="K296" s="234">
        <f t="shared" si="44"/>
        <v>0</v>
      </c>
      <c r="L296" s="36"/>
    </row>
    <row r="297" spans="2:12" ht="34.950000000000003" customHeight="1" x14ac:dyDescent="0.3">
      <c r="B297" s="84" t="str">
        <f t="shared" si="42"/>
        <v>Com</v>
      </c>
      <c r="C297" s="85">
        <f>IF(ISTEXT(D297),MAX($C$6:$C296)+1,"")</f>
        <v>265</v>
      </c>
      <c r="D297" s="86" t="s">
        <v>9</v>
      </c>
      <c r="E297" s="109" t="s">
        <v>940</v>
      </c>
      <c r="F297" s="228" t="s">
        <v>43</v>
      </c>
      <c r="G297" s="223"/>
      <c r="H297" s="248"/>
      <c r="I297" s="225">
        <f t="shared" si="40"/>
        <v>3</v>
      </c>
      <c r="J297" s="226">
        <f t="shared" si="41"/>
        <v>0</v>
      </c>
      <c r="K297" s="227">
        <f t="shared" si="44"/>
        <v>0</v>
      </c>
      <c r="L297" s="36"/>
    </row>
    <row r="298" spans="2:12" ht="34.950000000000003" customHeight="1" x14ac:dyDescent="0.3">
      <c r="B298" s="84" t="str">
        <f t="shared" si="42"/>
        <v>Com</v>
      </c>
      <c r="C298" s="85">
        <f>IF(ISTEXT(D298),MAX($C$6:$C297)+1,"")</f>
        <v>266</v>
      </c>
      <c r="D298" s="86" t="s">
        <v>9</v>
      </c>
      <c r="E298" s="109" t="s">
        <v>941</v>
      </c>
      <c r="F298" s="228" t="s">
        <v>43</v>
      </c>
      <c r="G298" s="229"/>
      <c r="H298" s="247"/>
      <c r="I298" s="242">
        <f t="shared" si="40"/>
        <v>3</v>
      </c>
      <c r="J298" s="243">
        <f t="shared" si="41"/>
        <v>0</v>
      </c>
      <c r="K298" s="234">
        <f t="shared" si="44"/>
        <v>0</v>
      </c>
      <c r="L298" s="36"/>
    </row>
    <row r="299" spans="2:12" ht="34.950000000000003" customHeight="1" x14ac:dyDescent="0.3">
      <c r="B299" s="84" t="str">
        <f t="shared" si="42"/>
        <v>Com</v>
      </c>
      <c r="C299" s="85">
        <f>IF(ISTEXT(D299),MAX($C$6:$C298)+1,"")</f>
        <v>267</v>
      </c>
      <c r="D299" s="86" t="s">
        <v>9</v>
      </c>
      <c r="E299" s="109" t="s">
        <v>942</v>
      </c>
      <c r="F299" s="228" t="s">
        <v>43</v>
      </c>
      <c r="G299" s="229"/>
      <c r="H299" s="247"/>
      <c r="I299" s="242">
        <f t="shared" si="40"/>
        <v>3</v>
      </c>
      <c r="J299" s="243">
        <f t="shared" si="41"/>
        <v>0</v>
      </c>
      <c r="K299" s="234">
        <f t="shared" si="44"/>
        <v>0</v>
      </c>
      <c r="L299" s="36"/>
    </row>
    <row r="300" spans="2:12" ht="34.950000000000003" customHeight="1" x14ac:dyDescent="0.3">
      <c r="B300" s="84" t="str">
        <f t="shared" si="42"/>
        <v>Com</v>
      </c>
      <c r="C300" s="85">
        <f>IF(ISTEXT(D300),MAX($C$6:$C299)+1,"")</f>
        <v>268</v>
      </c>
      <c r="D300" s="86" t="s">
        <v>9</v>
      </c>
      <c r="E300" s="109" t="s">
        <v>943</v>
      </c>
      <c r="F300" s="228" t="s">
        <v>43</v>
      </c>
      <c r="G300" s="229"/>
      <c r="H300" s="247"/>
      <c r="I300" s="242">
        <f t="shared" si="40"/>
        <v>3</v>
      </c>
      <c r="J300" s="243">
        <f t="shared" si="41"/>
        <v>0</v>
      </c>
      <c r="K300" s="234">
        <f t="shared" si="44"/>
        <v>0</v>
      </c>
      <c r="L300" s="36"/>
    </row>
    <row r="301" spans="2:12" ht="34.950000000000003" customHeight="1" x14ac:dyDescent="0.3">
      <c r="B301" s="84" t="str">
        <f t="shared" si="42"/>
        <v>Com</v>
      </c>
      <c r="C301" s="85">
        <f>IF(ISTEXT(D301),MAX($C$6:$C300)+1,"")</f>
        <v>269</v>
      </c>
      <c r="D301" s="86" t="s">
        <v>9</v>
      </c>
      <c r="E301" s="109" t="s">
        <v>944</v>
      </c>
      <c r="F301" s="228" t="s">
        <v>43</v>
      </c>
      <c r="G301" s="229"/>
      <c r="H301" s="247"/>
      <c r="I301" s="242">
        <f t="shared" si="40"/>
        <v>3</v>
      </c>
      <c r="J301" s="243">
        <f t="shared" si="41"/>
        <v>0</v>
      </c>
      <c r="K301" s="234">
        <f t="shared" si="44"/>
        <v>0</v>
      </c>
      <c r="L301" s="36"/>
    </row>
    <row r="302" spans="2:12" ht="34.950000000000003" customHeight="1" x14ac:dyDescent="0.3">
      <c r="B302" s="84" t="str">
        <f t="shared" si="42"/>
        <v>Com</v>
      </c>
      <c r="C302" s="85">
        <f>IF(ISTEXT(D302),MAX($C$6:$C301)+1,"")</f>
        <v>270</v>
      </c>
      <c r="D302" s="86" t="s">
        <v>9</v>
      </c>
      <c r="E302" s="109" t="s">
        <v>945</v>
      </c>
      <c r="F302" s="228" t="s">
        <v>43</v>
      </c>
      <c r="G302" s="229"/>
      <c r="H302" s="247"/>
      <c r="I302" s="242">
        <f t="shared" si="40"/>
        <v>3</v>
      </c>
      <c r="J302" s="243">
        <f t="shared" si="41"/>
        <v>0</v>
      </c>
      <c r="K302" s="234">
        <f t="shared" si="44"/>
        <v>0</v>
      </c>
      <c r="L302" s="36"/>
    </row>
    <row r="303" spans="2:12" ht="34.950000000000003" customHeight="1" x14ac:dyDescent="0.3">
      <c r="B303" s="84" t="str">
        <f t="shared" si="42"/>
        <v>Com</v>
      </c>
      <c r="C303" s="85">
        <f>IF(ISTEXT(D303),MAX($C$6:$C302)+1,"")</f>
        <v>271</v>
      </c>
      <c r="D303" s="86" t="s">
        <v>9</v>
      </c>
      <c r="E303" s="121" t="s">
        <v>946</v>
      </c>
      <c r="F303" s="228" t="s">
        <v>43</v>
      </c>
      <c r="G303" s="223"/>
      <c r="H303" s="248"/>
      <c r="I303" s="225">
        <f t="shared" si="40"/>
        <v>3</v>
      </c>
      <c r="J303" s="226">
        <f t="shared" si="41"/>
        <v>0</v>
      </c>
      <c r="K303" s="227">
        <f t="shared" si="44"/>
        <v>0</v>
      </c>
      <c r="L303" s="36"/>
    </row>
    <row r="304" spans="2:12" ht="34.950000000000003" customHeight="1" x14ac:dyDescent="0.3">
      <c r="B304" s="84" t="str">
        <f t="shared" si="42"/>
        <v>Com</v>
      </c>
      <c r="C304" s="85">
        <f>IF(ISTEXT(D304),MAX($C$6:$C303)+1,"")</f>
        <v>272</v>
      </c>
      <c r="D304" s="86" t="s">
        <v>9</v>
      </c>
      <c r="E304" s="121" t="s">
        <v>394</v>
      </c>
      <c r="F304" s="228" t="s">
        <v>43</v>
      </c>
      <c r="G304" s="229"/>
      <c r="H304" s="247"/>
      <c r="I304" s="242">
        <f t="shared" si="40"/>
        <v>3</v>
      </c>
      <c r="J304" s="243">
        <f t="shared" si="41"/>
        <v>0</v>
      </c>
      <c r="K304" s="234">
        <f t="shared" si="44"/>
        <v>0</v>
      </c>
      <c r="L304" s="36"/>
    </row>
    <row r="305" spans="2:12" ht="34.950000000000003" customHeight="1" x14ac:dyDescent="0.3">
      <c r="B305" s="84" t="str">
        <f t="shared" si="42"/>
        <v>Com</v>
      </c>
      <c r="C305" s="85">
        <f>IF(ISTEXT(D305),MAX($C$6:$C304)+1,"")</f>
        <v>273</v>
      </c>
      <c r="D305" s="86" t="s">
        <v>9</v>
      </c>
      <c r="E305" s="121" t="s">
        <v>947</v>
      </c>
      <c r="F305" s="228" t="s">
        <v>43</v>
      </c>
      <c r="G305" s="229"/>
      <c r="H305" s="247"/>
      <c r="I305" s="242">
        <f t="shared" si="40"/>
        <v>3</v>
      </c>
      <c r="J305" s="243">
        <f t="shared" si="41"/>
        <v>0</v>
      </c>
      <c r="K305" s="234">
        <f t="shared" si="44"/>
        <v>0</v>
      </c>
      <c r="L305" s="36"/>
    </row>
    <row r="306" spans="2:12" ht="34.950000000000003" customHeight="1" x14ac:dyDescent="0.3">
      <c r="B306" s="84" t="str">
        <f t="shared" si="42"/>
        <v>Com</v>
      </c>
      <c r="C306" s="85">
        <f>IF(ISTEXT(D306),MAX($C$6:$C305)+1,"")</f>
        <v>274</v>
      </c>
      <c r="D306" s="86" t="s">
        <v>9</v>
      </c>
      <c r="E306" s="121" t="s">
        <v>948</v>
      </c>
      <c r="F306" s="228" t="s">
        <v>43</v>
      </c>
      <c r="G306" s="229"/>
      <c r="H306" s="247"/>
      <c r="I306" s="242">
        <f t="shared" si="40"/>
        <v>3</v>
      </c>
      <c r="J306" s="243">
        <f t="shared" si="41"/>
        <v>0</v>
      </c>
      <c r="K306" s="234">
        <f t="shared" si="44"/>
        <v>0</v>
      </c>
      <c r="L306" s="36"/>
    </row>
    <row r="307" spans="2:12" ht="34.950000000000003" customHeight="1" x14ac:dyDescent="0.3">
      <c r="B307" s="84" t="str">
        <f t="shared" si="42"/>
        <v>Com</v>
      </c>
      <c r="C307" s="85">
        <f>IF(ISTEXT(D307),MAX($C$6:$C306)+1,"")</f>
        <v>275</v>
      </c>
      <c r="D307" s="86" t="s">
        <v>9</v>
      </c>
      <c r="E307" s="121" t="s">
        <v>949</v>
      </c>
      <c r="F307" s="228" t="s">
        <v>43</v>
      </c>
      <c r="G307" s="229"/>
      <c r="H307" s="247"/>
      <c r="I307" s="242">
        <f t="shared" si="40"/>
        <v>3</v>
      </c>
      <c r="J307" s="243">
        <f t="shared" si="41"/>
        <v>0</v>
      </c>
      <c r="K307" s="234">
        <f t="shared" si="44"/>
        <v>0</v>
      </c>
      <c r="L307" s="36"/>
    </row>
    <row r="308" spans="2:12" ht="34.950000000000003" customHeight="1" x14ac:dyDescent="0.3">
      <c r="B308" s="84" t="str">
        <f t="shared" si="42"/>
        <v>Com</v>
      </c>
      <c r="C308" s="85">
        <f>IF(ISTEXT(D308),MAX($C$6:$C307)+1,"")</f>
        <v>276</v>
      </c>
      <c r="D308" s="86" t="s">
        <v>9</v>
      </c>
      <c r="E308" s="121" t="s">
        <v>950</v>
      </c>
      <c r="F308" s="228" t="s">
        <v>43</v>
      </c>
      <c r="G308" s="229"/>
      <c r="H308" s="247"/>
      <c r="I308" s="242">
        <f t="shared" si="40"/>
        <v>3</v>
      </c>
      <c r="J308" s="243">
        <f t="shared" si="41"/>
        <v>0</v>
      </c>
      <c r="K308" s="234">
        <f t="shared" si="44"/>
        <v>0</v>
      </c>
      <c r="L308" s="36"/>
    </row>
    <row r="309" spans="2:12" ht="34.950000000000003" customHeight="1" x14ac:dyDescent="0.3">
      <c r="B309" s="84" t="str">
        <f t="shared" si="42"/>
        <v>Com</v>
      </c>
      <c r="C309" s="85">
        <f>IF(ISTEXT(D309),MAX($C$6:$C308)+1,"")</f>
        <v>277</v>
      </c>
      <c r="D309" s="86" t="s">
        <v>9</v>
      </c>
      <c r="E309" s="121" t="s">
        <v>951</v>
      </c>
      <c r="F309" s="228" t="s">
        <v>43</v>
      </c>
      <c r="G309" s="223"/>
      <c r="H309" s="248"/>
      <c r="I309" s="225">
        <f t="shared" si="40"/>
        <v>3</v>
      </c>
      <c r="J309" s="226">
        <f t="shared" si="41"/>
        <v>0</v>
      </c>
      <c r="K309" s="227">
        <f t="shared" si="44"/>
        <v>0</v>
      </c>
      <c r="L309" s="36"/>
    </row>
    <row r="310" spans="2:12" ht="34.950000000000003" customHeight="1" x14ac:dyDescent="0.3">
      <c r="B310" s="84" t="str">
        <f t="shared" si="42"/>
        <v>Com</v>
      </c>
      <c r="C310" s="85">
        <f>IF(ISTEXT(D310),MAX($C$6:$C309)+1,"")</f>
        <v>278</v>
      </c>
      <c r="D310" s="86" t="s">
        <v>9</v>
      </c>
      <c r="E310" s="122" t="s">
        <v>596</v>
      </c>
      <c r="F310" s="228" t="s">
        <v>43</v>
      </c>
      <c r="G310" s="229"/>
      <c r="H310" s="247"/>
      <c r="I310" s="242">
        <f t="shared" si="40"/>
        <v>3</v>
      </c>
      <c r="J310" s="243">
        <f t="shared" si="41"/>
        <v>0</v>
      </c>
      <c r="K310" s="234">
        <f t="shared" si="44"/>
        <v>0</v>
      </c>
      <c r="L310" s="36"/>
    </row>
    <row r="311" spans="2:12" ht="34.950000000000003" customHeight="1" x14ac:dyDescent="0.3">
      <c r="B311" s="84" t="str">
        <f t="shared" si="42"/>
        <v>Com</v>
      </c>
      <c r="C311" s="85">
        <f>IF(ISTEXT(D311),MAX($C$6:$C310)+1,"")</f>
        <v>279</v>
      </c>
      <c r="D311" s="86" t="s">
        <v>9</v>
      </c>
      <c r="E311" s="109" t="s">
        <v>724</v>
      </c>
      <c r="F311" s="228" t="s">
        <v>43</v>
      </c>
      <c r="G311" s="229"/>
      <c r="H311" s="247"/>
      <c r="I311" s="242">
        <f t="shared" si="40"/>
        <v>3</v>
      </c>
      <c r="J311" s="243">
        <f t="shared" si="41"/>
        <v>0</v>
      </c>
      <c r="K311" s="234">
        <f t="shared" si="44"/>
        <v>0</v>
      </c>
      <c r="L311" s="36"/>
    </row>
    <row r="312" spans="2:12" ht="34.950000000000003" customHeight="1" x14ac:dyDescent="0.3">
      <c r="B312" s="84" t="str">
        <f t="shared" si="42"/>
        <v>Com</v>
      </c>
      <c r="C312" s="85">
        <f>IF(ISTEXT(D312),MAX($C$6:$C311)+1,"")</f>
        <v>280</v>
      </c>
      <c r="D312" s="86" t="s">
        <v>9</v>
      </c>
      <c r="E312" s="109" t="s">
        <v>952</v>
      </c>
      <c r="F312" s="228" t="s">
        <v>43</v>
      </c>
      <c r="G312" s="229"/>
      <c r="H312" s="247"/>
      <c r="I312" s="242">
        <f t="shared" si="40"/>
        <v>3</v>
      </c>
      <c r="J312" s="243">
        <f t="shared" si="41"/>
        <v>0</v>
      </c>
      <c r="K312" s="234">
        <f t="shared" si="44"/>
        <v>0</v>
      </c>
      <c r="L312" s="36"/>
    </row>
    <row r="313" spans="2:12" ht="34.950000000000003" customHeight="1" x14ac:dyDescent="0.3">
      <c r="B313" s="84" t="str">
        <f t="shared" si="42"/>
        <v>Com</v>
      </c>
      <c r="C313" s="85">
        <f>IF(ISTEXT(D313),MAX($C$6:$C312)+1,"")</f>
        <v>281</v>
      </c>
      <c r="D313" s="86" t="s">
        <v>9</v>
      </c>
      <c r="E313" s="109" t="s">
        <v>433</v>
      </c>
      <c r="F313" s="228" t="s">
        <v>43</v>
      </c>
      <c r="G313" s="229"/>
      <c r="H313" s="247"/>
      <c r="I313" s="242">
        <f t="shared" si="40"/>
        <v>3</v>
      </c>
      <c r="J313" s="243">
        <f t="shared" si="41"/>
        <v>0</v>
      </c>
      <c r="K313" s="234">
        <f t="shared" si="44"/>
        <v>0</v>
      </c>
      <c r="L313" s="36"/>
    </row>
    <row r="314" spans="2:12" ht="34.950000000000003" customHeight="1" x14ac:dyDescent="0.3">
      <c r="B314" s="84" t="str">
        <f>IF(C314="","",$B$5)</f>
        <v>Com</v>
      </c>
      <c r="C314" s="85">
        <f>IF(ISTEXT(D314),MAX($C$6:$C313)+1,"")</f>
        <v>282</v>
      </c>
      <c r="D314" s="86" t="s">
        <v>9</v>
      </c>
      <c r="E314" s="121" t="s">
        <v>833</v>
      </c>
      <c r="F314" s="228" t="s">
        <v>43</v>
      </c>
      <c r="G314" s="223"/>
      <c r="H314" s="248"/>
      <c r="I314" s="225">
        <f t="shared" si="40"/>
        <v>3</v>
      </c>
      <c r="J314" s="226">
        <f t="shared" si="41"/>
        <v>0</v>
      </c>
      <c r="K314" s="227">
        <f t="shared" si="44"/>
        <v>0</v>
      </c>
      <c r="L314" s="36"/>
    </row>
    <row r="315" spans="2:12" ht="34.950000000000003" customHeight="1" x14ac:dyDescent="0.3">
      <c r="B315" s="84" t="str">
        <f>IF(C315="","",$B$5)</f>
        <v>Com</v>
      </c>
      <c r="C315" s="85">
        <f>IF(ISTEXT(D315),MAX($C$6:$C314)+1,"")</f>
        <v>283</v>
      </c>
      <c r="D315" s="86" t="s">
        <v>9</v>
      </c>
      <c r="E315" s="122" t="s">
        <v>953</v>
      </c>
      <c r="F315" s="228" t="s">
        <v>43</v>
      </c>
      <c r="G315" s="229"/>
      <c r="H315" s="247"/>
      <c r="I315" s="242">
        <f t="shared" si="40"/>
        <v>3</v>
      </c>
      <c r="J315" s="243">
        <f t="shared" si="41"/>
        <v>0</v>
      </c>
      <c r="K315" s="234">
        <f t="shared" si="44"/>
        <v>0</v>
      </c>
      <c r="L315" s="36"/>
    </row>
    <row r="316" spans="2:12" ht="34.950000000000003" customHeight="1" x14ac:dyDescent="0.3">
      <c r="B316" s="84" t="str">
        <f>IF(C316="","",$B$5)</f>
        <v>Com</v>
      </c>
      <c r="C316" s="85">
        <f>IF(ISTEXT(D316),MAX($C$6:$C315)+1,"")</f>
        <v>284</v>
      </c>
      <c r="D316" s="86" t="s">
        <v>9</v>
      </c>
      <c r="E316" s="109" t="s">
        <v>954</v>
      </c>
      <c r="F316" s="228" t="s">
        <v>43</v>
      </c>
      <c r="G316" s="229"/>
      <c r="H316" s="247"/>
      <c r="I316" s="242">
        <f t="shared" si="40"/>
        <v>3</v>
      </c>
      <c r="J316" s="243">
        <f t="shared" si="41"/>
        <v>0</v>
      </c>
      <c r="K316" s="234">
        <f t="shared" si="44"/>
        <v>0</v>
      </c>
      <c r="L316" s="36"/>
    </row>
    <row r="317" spans="2:12" ht="34.950000000000003" customHeight="1" x14ac:dyDescent="0.3">
      <c r="B317" s="84" t="str">
        <f>IF(C317="","",$B$5)</f>
        <v>Com</v>
      </c>
      <c r="C317" s="85">
        <f>IF(ISTEXT(D317),MAX($C$6:$C316)+1,"")</f>
        <v>285</v>
      </c>
      <c r="D317" s="86" t="s">
        <v>9</v>
      </c>
      <c r="E317" s="109" t="s">
        <v>320</v>
      </c>
      <c r="F317" s="228" t="s">
        <v>43</v>
      </c>
      <c r="G317" s="229"/>
      <c r="H317" s="247"/>
      <c r="I317" s="242">
        <f t="shared" si="40"/>
        <v>3</v>
      </c>
      <c r="J317" s="243">
        <f t="shared" si="41"/>
        <v>0</v>
      </c>
      <c r="K317" s="234">
        <f t="shared" si="44"/>
        <v>0</v>
      </c>
      <c r="L317" s="36"/>
    </row>
    <row r="318" spans="2:12" ht="34.950000000000003" customHeight="1" x14ac:dyDescent="0.3">
      <c r="B318" s="137" t="str">
        <f>IF(C318="","",$B$5)</f>
        <v>Com</v>
      </c>
      <c r="C318" s="138">
        <f>IF(ISTEXT(D318),MAX($C$6:$C317)+1,"")</f>
        <v>286</v>
      </c>
      <c r="D318" s="139" t="s">
        <v>9</v>
      </c>
      <c r="E318" s="129" t="s">
        <v>955</v>
      </c>
      <c r="F318" s="231" t="s">
        <v>43</v>
      </c>
      <c r="G318" s="232"/>
      <c r="H318" s="255"/>
      <c r="I318" s="244">
        <f t="shared" si="40"/>
        <v>3</v>
      </c>
      <c r="J318" s="245">
        <f t="shared" si="41"/>
        <v>0</v>
      </c>
      <c r="K318" s="246">
        <f t="shared" si="44"/>
        <v>0</v>
      </c>
      <c r="L318" s="38"/>
    </row>
    <row r="319" spans="2:12" ht="9" customHeight="1" x14ac:dyDescent="0.3"/>
    <row r="369" x14ac:dyDescent="0.3"/>
    <row r="371" x14ac:dyDescent="0.3"/>
    <row r="383" ht="5.25" hidden="1" customHeight="1" x14ac:dyDescent="0.3"/>
  </sheetData>
  <sheetProtection algorithmName="SHA-512" hashValue="/cKWJ/nruztslTbHALhoQ5JsOu2SuCTmTwI64SfJxnFC6e7wXYdQv9gmVVCe6kpNoc/5qeZxjbjYNw2jnpAyFA==" saltValue="9HIyxyDWr4yBXPLElArVEg==" spinCount="100000" sheet="1" selectLockedCells="1"/>
  <conditionalFormatting sqref="D5:D24">
    <cfRule type="cellIs" dxfId="323" priority="102" operator="equal">
      <formula>"N/A"</formula>
    </cfRule>
    <cfRule type="cellIs" dxfId="322" priority="101" operator="equal">
      <formula>"Crucial"</formula>
    </cfRule>
    <cfRule type="cellIs" dxfId="321" priority="100" operator="equal">
      <formula>"Important"</formula>
    </cfRule>
  </conditionalFormatting>
  <conditionalFormatting sqref="D26:D27 D29:D38 D40:D42">
    <cfRule type="cellIs" dxfId="320" priority="263" operator="equal">
      <formula>"Crucial"</formula>
    </cfRule>
    <cfRule type="cellIs" dxfId="319" priority="264" operator="equal">
      <formula>"N/A"</formula>
    </cfRule>
    <cfRule type="cellIs" dxfId="318" priority="262" operator="equal">
      <formula>"Important"</formula>
    </cfRule>
  </conditionalFormatting>
  <conditionalFormatting sqref="D44:D56 D58:D61">
    <cfRule type="cellIs" dxfId="317" priority="253" operator="equal">
      <formula>"Important"</formula>
    </cfRule>
    <cfRule type="cellIs" dxfId="316" priority="255" operator="equal">
      <formula>"N/A"</formula>
    </cfRule>
    <cfRule type="cellIs" dxfId="315" priority="254" operator="equal">
      <formula>"Crucial"</formula>
    </cfRule>
  </conditionalFormatting>
  <conditionalFormatting sqref="D64:D67">
    <cfRule type="cellIs" dxfId="314" priority="252" operator="equal">
      <formula>"N/A"</formula>
    </cfRule>
    <cfRule type="cellIs" dxfId="313" priority="250" operator="equal">
      <formula>"Important"</formula>
    </cfRule>
    <cfRule type="cellIs" dxfId="312" priority="251" operator="equal">
      <formula>"Crucial"</formula>
    </cfRule>
  </conditionalFormatting>
  <conditionalFormatting sqref="D69:D76">
    <cfRule type="cellIs" dxfId="311" priority="248" operator="equal">
      <formula>"Crucial"</formula>
    </cfRule>
    <cfRule type="cellIs" dxfId="310" priority="247" operator="equal">
      <formula>"Important"</formula>
    </cfRule>
    <cfRule type="cellIs" dxfId="309" priority="249" operator="equal">
      <formula>"N/A"</formula>
    </cfRule>
  </conditionalFormatting>
  <conditionalFormatting sqref="D78:D108">
    <cfRule type="cellIs" dxfId="308" priority="230" operator="equal">
      <formula>"Crucial"</formula>
    </cfRule>
    <cfRule type="cellIs" dxfId="307" priority="229" operator="equal">
      <formula>"Important"</formula>
    </cfRule>
    <cfRule type="cellIs" dxfId="306" priority="231" operator="equal">
      <formula>"N/A"</formula>
    </cfRule>
  </conditionalFormatting>
  <conditionalFormatting sqref="D110:D143">
    <cfRule type="cellIs" dxfId="305" priority="88" operator="equal">
      <formula>"Important"</formula>
    </cfRule>
    <cfRule type="cellIs" dxfId="304" priority="90" operator="equal">
      <formula>"N/A"</formula>
    </cfRule>
    <cfRule type="cellIs" dxfId="303" priority="89" operator="equal">
      <formula>"Crucial"</formula>
    </cfRule>
  </conditionalFormatting>
  <conditionalFormatting sqref="D145">
    <cfRule type="cellIs" dxfId="302" priority="87" operator="equal">
      <formula>"N/A"</formula>
    </cfRule>
    <cfRule type="cellIs" dxfId="301" priority="86" operator="equal">
      <formula>"Crucial"</formula>
    </cfRule>
    <cfRule type="cellIs" dxfId="300" priority="85" operator="equal">
      <formula>"Important"</formula>
    </cfRule>
  </conditionalFormatting>
  <conditionalFormatting sqref="D147:D152">
    <cfRule type="cellIs" dxfId="299" priority="84" operator="equal">
      <formula>"N/A"</formula>
    </cfRule>
    <cfRule type="cellIs" dxfId="298" priority="82" operator="equal">
      <formula>"Important"</formula>
    </cfRule>
    <cfRule type="cellIs" dxfId="297" priority="83" operator="equal">
      <formula>"Crucial"</formula>
    </cfRule>
  </conditionalFormatting>
  <conditionalFormatting sqref="D154:D170">
    <cfRule type="cellIs" dxfId="296" priority="78" operator="equal">
      <formula>"N/A"</formula>
    </cfRule>
    <cfRule type="cellIs" dxfId="295" priority="76" operator="equal">
      <formula>"Important"</formula>
    </cfRule>
    <cfRule type="cellIs" dxfId="294" priority="77" operator="equal">
      <formula>"Crucial"</formula>
    </cfRule>
  </conditionalFormatting>
  <conditionalFormatting sqref="D172">
    <cfRule type="cellIs" dxfId="293" priority="75" operator="equal">
      <formula>"N/A"</formula>
    </cfRule>
    <cfRule type="cellIs" dxfId="292" priority="73" operator="equal">
      <formula>"Important"</formula>
    </cfRule>
    <cfRule type="cellIs" dxfId="291" priority="74" operator="equal">
      <formula>"Crucial"</formula>
    </cfRule>
  </conditionalFormatting>
  <conditionalFormatting sqref="D174:D178">
    <cfRule type="cellIs" dxfId="290" priority="72" operator="equal">
      <formula>"N/A"</formula>
    </cfRule>
    <cfRule type="cellIs" dxfId="289" priority="70" operator="equal">
      <formula>"Important"</formula>
    </cfRule>
    <cfRule type="cellIs" dxfId="288" priority="71" operator="equal">
      <formula>"Crucial"</formula>
    </cfRule>
  </conditionalFormatting>
  <conditionalFormatting sqref="D180:D191">
    <cfRule type="cellIs" dxfId="287" priority="64" operator="equal">
      <formula>"Important"</formula>
    </cfRule>
    <cfRule type="cellIs" dxfId="286" priority="65" operator="equal">
      <formula>"Crucial"</formula>
    </cfRule>
    <cfRule type="cellIs" dxfId="285" priority="66" operator="equal">
      <formula>"N/A"</formula>
    </cfRule>
  </conditionalFormatting>
  <conditionalFormatting sqref="D193">
    <cfRule type="cellIs" dxfId="284" priority="61" operator="equal">
      <formula>"Important"</formula>
    </cfRule>
    <cfRule type="cellIs" dxfId="283" priority="62" operator="equal">
      <formula>"Crucial"</formula>
    </cfRule>
    <cfRule type="cellIs" dxfId="282" priority="63" operator="equal">
      <formula>"N/A"</formula>
    </cfRule>
  </conditionalFormatting>
  <conditionalFormatting sqref="D195:D204">
    <cfRule type="cellIs" dxfId="281" priority="55" operator="equal">
      <formula>"Important"</formula>
    </cfRule>
    <cfRule type="cellIs" dxfId="280" priority="56" operator="equal">
      <formula>"Crucial"</formula>
    </cfRule>
    <cfRule type="cellIs" dxfId="279" priority="57" operator="equal">
      <formula>"N/A"</formula>
    </cfRule>
  </conditionalFormatting>
  <conditionalFormatting sqref="D206:D220">
    <cfRule type="cellIs" dxfId="278" priority="48" operator="equal">
      <formula>"N/A"</formula>
    </cfRule>
    <cfRule type="cellIs" dxfId="277" priority="46" operator="equal">
      <formula>"Important"</formula>
    </cfRule>
    <cfRule type="cellIs" dxfId="276" priority="47" operator="equal">
      <formula>"Crucial"</formula>
    </cfRule>
  </conditionalFormatting>
  <conditionalFormatting sqref="D222:D228">
    <cfRule type="cellIs" dxfId="275" priority="43" operator="equal">
      <formula>"Important"</formula>
    </cfRule>
    <cfRule type="cellIs" dxfId="274" priority="44" operator="equal">
      <formula>"Crucial"</formula>
    </cfRule>
    <cfRule type="cellIs" dxfId="273" priority="45" operator="equal">
      <formula>"N/A"</formula>
    </cfRule>
  </conditionalFormatting>
  <conditionalFormatting sqref="D230:D236">
    <cfRule type="cellIs" dxfId="272" priority="37" operator="equal">
      <formula>"Important"</formula>
    </cfRule>
    <cfRule type="cellIs" dxfId="271" priority="38" operator="equal">
      <formula>"Crucial"</formula>
    </cfRule>
    <cfRule type="cellIs" dxfId="270" priority="39" operator="equal">
      <formula>"N/A"</formula>
    </cfRule>
  </conditionalFormatting>
  <conditionalFormatting sqref="D238:D254">
    <cfRule type="cellIs" dxfId="269" priority="33" operator="equal">
      <formula>"N/A"</formula>
    </cfRule>
    <cfRule type="cellIs" dxfId="268" priority="32" operator="equal">
      <formula>"Crucial"</formula>
    </cfRule>
    <cfRule type="cellIs" dxfId="267" priority="31" operator="equal">
      <formula>"Important"</formula>
    </cfRule>
  </conditionalFormatting>
  <conditionalFormatting sqref="D256:D263">
    <cfRule type="cellIs" dxfId="266" priority="30" operator="equal">
      <formula>"N/A"</formula>
    </cfRule>
    <cfRule type="cellIs" dxfId="265" priority="28" operator="equal">
      <formula>"Important"</formula>
    </cfRule>
    <cfRule type="cellIs" dxfId="264" priority="29" operator="equal">
      <formula>"Crucial"</formula>
    </cfRule>
  </conditionalFormatting>
  <conditionalFormatting sqref="D265:D266">
    <cfRule type="cellIs" dxfId="263" priority="27" operator="equal">
      <formula>"N/A"</formula>
    </cfRule>
    <cfRule type="cellIs" dxfId="262" priority="26" operator="equal">
      <formula>"Crucial"</formula>
    </cfRule>
    <cfRule type="cellIs" dxfId="261" priority="25" operator="equal">
      <formula>"Important"</formula>
    </cfRule>
  </conditionalFormatting>
  <conditionalFormatting sqref="D268:D281">
    <cfRule type="cellIs" dxfId="260" priority="20" operator="equal">
      <formula>"Crucial"</formula>
    </cfRule>
    <cfRule type="cellIs" dxfId="259" priority="19" operator="equal">
      <formula>"Important"</formula>
    </cfRule>
    <cfRule type="cellIs" dxfId="258" priority="21" operator="equal">
      <formula>"N/A"</formula>
    </cfRule>
  </conditionalFormatting>
  <conditionalFormatting sqref="D283:D290">
    <cfRule type="cellIs" dxfId="257" priority="15" operator="equal">
      <formula>"N/A"</formula>
    </cfRule>
    <cfRule type="cellIs" dxfId="256" priority="14" operator="equal">
      <formula>"Crucial"</formula>
    </cfRule>
    <cfRule type="cellIs" dxfId="255" priority="13" operator="equal">
      <formula>"Important"</formula>
    </cfRule>
  </conditionalFormatting>
  <conditionalFormatting sqref="D292:D318">
    <cfRule type="cellIs" dxfId="254" priority="6" operator="equal">
      <formula>"N/A"</formula>
    </cfRule>
    <cfRule type="cellIs" dxfId="253" priority="5" operator="equal">
      <formula>"Crucial"</formula>
    </cfRule>
    <cfRule type="cellIs" dxfId="252" priority="4" operator="equal">
      <formula>"Important"</formula>
    </cfRule>
  </conditionalFormatting>
  <conditionalFormatting sqref="F1:F1048576">
    <cfRule type="cellIs" dxfId="251" priority="2" operator="equal">
      <formula>"Function Available"</formula>
    </cfRule>
    <cfRule type="cellIs" dxfId="250" priority="3" operator="equal">
      <formula>"Exception"</formula>
    </cfRule>
    <cfRule type="cellIs" dxfId="249" priority="1" operator="equal">
      <formula>"Function Not Available"</formula>
    </cfRule>
  </conditionalFormatting>
  <dataValidations count="3">
    <dataValidation type="list" allowBlank="1" showInputMessage="1" showErrorMessage="1" errorTitle="Invalid specification type" error="Please enter a Specification type from the drop-down list." sqref="F222:F228 F110:F143 F172 F174:F178 F193 F292:F318 F26:F27 F29:F38 F40:F42 F44:F56 F58:F61 F64:F67 F69:F76 F78:F108 F145 F147:F152 F154:F170 F180:F191 F195:F204 F206:F220 F231:F236 F238:F254 F256:F263 F265:F266 F268:F281 F283:F290 F5:F24" xr:uid="{00000000-0002-0000-0400-000000000000}">
      <formula1>AvailabilityType</formula1>
    </dataValidation>
    <dataValidation type="list" allowBlank="1" showInputMessage="1" showErrorMessage="1" errorTitle="Invalid specification type" error="Please enter a Specification type from the drop-down list." sqref="D206:D220 D283:D290 D154:D170 D172 D180:D191 D7:D24 D26:D27 D29:D38 D40:D42 D44:D56 D58:D61 D64:D67 D69:D76 D78:D108 D110:D143 D145 D147:D152 D174:D178 D193 D195:D204 D222:D228 D231:D236 D238:D254 D256:D263 D265:D266 D268:D281 D292:D318" xr:uid="{00000000-0002-0000-0400-000001000000}">
      <formula1>SpecType</formula1>
    </dataValidation>
    <dataValidation type="list" allowBlank="1" showInputMessage="1" showErrorMessage="1" sqref="D5:D6" xr:uid="{00000000-0002-0000-0400-000002000000}">
      <formula1>SpecType</formula1>
    </dataValidation>
  </dataValidations>
  <pageMargins left="0.7" right="0.7" top="0.75" bottom="0.75" header="0.3" footer="0.3"/>
  <pageSetup scale="46" fitToHeight="0" orientation="portrait" r:id="rId1"/>
  <headerFooter>
    <oddHeader>&amp;CLos Alamos, NM
&amp;F&amp;R&amp;A</oddHeader>
    <oddFooter>&amp;LTSSI Consulting LLC, January 2023&amp;CPage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C00"/>
  </sheetPr>
  <dimension ref="A1:M1184"/>
  <sheetViews>
    <sheetView showGridLines="0" zoomScale="80" zoomScaleNormal="80" zoomScalePageLayoutView="40" workbookViewId="0">
      <selection activeCell="F7" sqref="F7"/>
    </sheetView>
  </sheetViews>
  <sheetFormatPr defaultColWidth="0" defaultRowHeight="14.4" zeroHeight="1" x14ac:dyDescent="0.3"/>
  <cols>
    <col min="1" max="1" width="0.88671875" customWidth="1"/>
    <col min="2" max="2" width="11.6640625" customWidth="1"/>
    <col min="3" max="3" width="11.33203125" customWidth="1"/>
    <col min="4" max="4" width="21.109375" customWidth="1"/>
    <col min="5" max="5" width="76.88671875" style="69" customWidth="1"/>
    <col min="6" max="6" width="26.109375" customWidth="1"/>
    <col min="7" max="7" width="16.44140625" style="70" hidden="1" customWidth="1"/>
    <col min="8" max="8" width="13.109375" hidden="1" customWidth="1"/>
    <col min="9" max="9" width="16.33203125" hidden="1" customWidth="1"/>
    <col min="10" max="10" width="16" hidden="1" customWidth="1"/>
    <col min="11" max="11" width="10.44140625" hidden="1" customWidth="1"/>
    <col min="12" max="12" width="44.6640625" customWidth="1"/>
    <col min="13" max="13" width="4" customWidth="1"/>
    <col min="14" max="16384" width="9.109375" hidden="1"/>
  </cols>
  <sheetData>
    <row r="1" spans="2:12" ht="6" customHeight="1" x14ac:dyDescent="0.3"/>
    <row r="2" spans="2:12" s="77" customFormat="1" ht="129" customHeight="1" thickBot="1" x14ac:dyDescent="0.3">
      <c r="B2" s="71" t="s">
        <v>454</v>
      </c>
      <c r="C2" s="72" t="s">
        <v>455</v>
      </c>
      <c r="D2" s="72" t="s">
        <v>456</v>
      </c>
      <c r="E2" s="72" t="s">
        <v>956</v>
      </c>
      <c r="F2" s="72" t="s">
        <v>42</v>
      </c>
      <c r="G2" s="73" t="s">
        <v>458</v>
      </c>
      <c r="H2" s="73" t="s">
        <v>459</v>
      </c>
      <c r="I2" s="74" t="s">
        <v>460</v>
      </c>
      <c r="J2" s="74" t="s">
        <v>461</v>
      </c>
      <c r="K2" s="75" t="s">
        <v>14</v>
      </c>
      <c r="L2" s="76" t="s">
        <v>462</v>
      </c>
    </row>
    <row r="3" spans="2:12" s="144" customFormat="1" ht="16.2" thickBot="1" x14ac:dyDescent="0.35">
      <c r="B3" s="78" t="s">
        <v>957</v>
      </c>
      <c r="C3" s="78"/>
      <c r="D3" s="78"/>
      <c r="E3" s="78"/>
      <c r="F3" s="171"/>
      <c r="G3" s="172" t="s">
        <v>464</v>
      </c>
      <c r="H3" s="80">
        <f>COUNTA(D4:D2015)</f>
        <v>1094</v>
      </c>
      <c r="I3" s="81"/>
      <c r="J3" s="82" t="s">
        <v>465</v>
      </c>
      <c r="K3" s="83">
        <f>SUM(K4:K2015)</f>
        <v>0</v>
      </c>
      <c r="L3" s="78"/>
    </row>
    <row r="4" spans="2:12" ht="34.950000000000003" customHeight="1" x14ac:dyDescent="0.3">
      <c r="B4" s="84" t="s">
        <v>18</v>
      </c>
      <c r="C4" s="85">
        <v>1</v>
      </c>
      <c r="D4" s="86" t="s">
        <v>9</v>
      </c>
      <c r="E4" s="173" t="s">
        <v>958</v>
      </c>
      <c r="F4" s="228" t="s">
        <v>43</v>
      </c>
      <c r="G4" s="223" t="s">
        <v>468</v>
      </c>
      <c r="H4" s="224">
        <f>COUNTIF(F4:F2015,"Select from Drop Down")</f>
        <v>1094</v>
      </c>
      <c r="I4" s="225">
        <f>VLOOKUP($D4,SpecData,2,FALSE)</f>
        <v>3</v>
      </c>
      <c r="J4" s="226">
        <f>VLOOKUP($F4,AvailabilityData,2,FALSE)</f>
        <v>0</v>
      </c>
      <c r="K4" s="227">
        <f>I4*J4</f>
        <v>0</v>
      </c>
      <c r="L4" s="35"/>
    </row>
    <row r="5" spans="2:12" ht="34.950000000000003" customHeight="1" x14ac:dyDescent="0.3">
      <c r="B5" s="84" t="str">
        <f>IF(C5="","",$B$4)</f>
        <v>CAD</v>
      </c>
      <c r="C5" s="85">
        <v>2</v>
      </c>
      <c r="D5" s="86" t="s">
        <v>9</v>
      </c>
      <c r="E5" s="174" t="s">
        <v>959</v>
      </c>
      <c r="F5" s="228" t="s">
        <v>43</v>
      </c>
      <c r="G5" s="229" t="s">
        <v>470</v>
      </c>
      <c r="H5" s="230">
        <f>COUNTIF(F4:F2015,"Function Available")</f>
        <v>0</v>
      </c>
      <c r="I5" s="225">
        <f>VLOOKUP($D5,SpecData,2,FALSE)</f>
        <v>3</v>
      </c>
      <c r="J5" s="226">
        <f>VLOOKUP($F5,AvailabilityData,2,FALSE)</f>
        <v>0</v>
      </c>
      <c r="K5" s="227">
        <f>I5*J5</f>
        <v>0</v>
      </c>
      <c r="L5" s="35"/>
    </row>
    <row r="6" spans="2:12" ht="34.950000000000003" customHeight="1" x14ac:dyDescent="0.3">
      <c r="B6" s="84" t="str">
        <f t="shared" ref="B6:B71" si="0">IF(C6="","",$B$4)</f>
        <v>CAD</v>
      </c>
      <c r="C6" s="85">
        <f>IF(ISTEXT(D6),MAX($C$5:$C5)+1,"")</f>
        <v>3</v>
      </c>
      <c r="D6" s="86" t="s">
        <v>9</v>
      </c>
      <c r="E6" s="174" t="s">
        <v>960</v>
      </c>
      <c r="F6" s="231" t="s">
        <v>43</v>
      </c>
      <c r="G6" s="232" t="s">
        <v>472</v>
      </c>
      <c r="H6" s="230">
        <f>COUNTIF(F4:F2015,"Function Not Available")</f>
        <v>0</v>
      </c>
      <c r="I6" s="225">
        <f t="shared" ref="I6:I71" si="1">VLOOKUP($D6,SpecData,2,FALSE)</f>
        <v>3</v>
      </c>
      <c r="J6" s="226">
        <f t="shared" ref="J6:J71" si="2">VLOOKUP($F6,AvailabilityData,2,FALSE)</f>
        <v>0</v>
      </c>
      <c r="K6" s="265">
        <f t="shared" ref="K6:K33" si="3">I6*J6</f>
        <v>0</v>
      </c>
      <c r="L6" s="59"/>
    </row>
    <row r="7" spans="2:12" ht="34.950000000000003" customHeight="1" x14ac:dyDescent="0.3">
      <c r="B7" s="84" t="str">
        <f t="shared" si="0"/>
        <v>CAD</v>
      </c>
      <c r="C7" s="85">
        <f>IF(ISTEXT(D7),MAX($C$5:$C6)+1,"")</f>
        <v>4</v>
      </c>
      <c r="D7" s="86" t="s">
        <v>9</v>
      </c>
      <c r="E7" s="174" t="s">
        <v>961</v>
      </c>
      <c r="F7" s="228" t="s">
        <v>43</v>
      </c>
      <c r="G7" s="229" t="s">
        <v>474</v>
      </c>
      <c r="H7" s="247">
        <f>COUNTIF(F4:F2015,"Exception")</f>
        <v>0</v>
      </c>
      <c r="I7" s="225">
        <f t="shared" si="1"/>
        <v>3</v>
      </c>
      <c r="J7" s="226">
        <f t="shared" si="2"/>
        <v>0</v>
      </c>
      <c r="K7" s="227">
        <f t="shared" si="3"/>
        <v>0</v>
      </c>
      <c r="L7" s="35"/>
    </row>
    <row r="8" spans="2:12" ht="34.950000000000003" customHeight="1" x14ac:dyDescent="0.3">
      <c r="B8" s="84" t="str">
        <f t="shared" si="0"/>
        <v>CAD</v>
      </c>
      <c r="C8" s="85">
        <f>IF(ISTEXT(D8),MAX($C$5:$C7)+1,"")</f>
        <v>5</v>
      </c>
      <c r="D8" s="86" t="s">
        <v>9</v>
      </c>
      <c r="E8" s="174" t="s">
        <v>962</v>
      </c>
      <c r="F8" s="228" t="s">
        <v>43</v>
      </c>
      <c r="G8" s="229" t="s">
        <v>476</v>
      </c>
      <c r="H8" s="233">
        <f>COUNTIFS(D:D,"=Crucial",F:F,"=Select From Drop Down")</f>
        <v>730</v>
      </c>
      <c r="I8" s="225">
        <f t="shared" si="1"/>
        <v>3</v>
      </c>
      <c r="J8" s="226">
        <f t="shared" si="2"/>
        <v>0</v>
      </c>
      <c r="K8" s="234">
        <f t="shared" si="3"/>
        <v>0</v>
      </c>
      <c r="L8" s="35"/>
    </row>
    <row r="9" spans="2:12" ht="34.950000000000003" customHeight="1" x14ac:dyDescent="0.3">
      <c r="B9" s="84" t="str">
        <f t="shared" si="0"/>
        <v>CAD</v>
      </c>
      <c r="C9" s="85">
        <f>IF(ISTEXT(D9),MAX($C$5:$C8)+1,"")</f>
        <v>6</v>
      </c>
      <c r="D9" s="86" t="s">
        <v>9</v>
      </c>
      <c r="E9" s="174" t="s">
        <v>963</v>
      </c>
      <c r="F9" s="228" t="s">
        <v>43</v>
      </c>
      <c r="G9" s="229" t="s">
        <v>478</v>
      </c>
      <c r="H9" s="233">
        <f>COUNTIFS(D:D,"=Crucial",F:F,"=Function Available")</f>
        <v>0</v>
      </c>
      <c r="I9" s="225">
        <f t="shared" si="1"/>
        <v>3</v>
      </c>
      <c r="J9" s="226">
        <f t="shared" si="2"/>
        <v>0</v>
      </c>
      <c r="K9" s="234">
        <f t="shared" si="3"/>
        <v>0</v>
      </c>
      <c r="L9" s="35"/>
    </row>
    <row r="10" spans="2:12" ht="34.950000000000003" customHeight="1" x14ac:dyDescent="0.3">
      <c r="B10" s="84" t="str">
        <f t="shared" si="0"/>
        <v>CAD</v>
      </c>
      <c r="C10" s="85">
        <f>IF(ISTEXT(D10),MAX($C$5:$C9)+1,"")</f>
        <v>7</v>
      </c>
      <c r="D10" s="86" t="s">
        <v>9</v>
      </c>
      <c r="E10" s="174" t="s">
        <v>964</v>
      </c>
      <c r="F10" s="228" t="s">
        <v>43</v>
      </c>
      <c r="G10" s="229" t="s">
        <v>480</v>
      </c>
      <c r="H10" s="233">
        <f>COUNTIFS(D:D,"=Crucial",F:F,"=Function Not Available")</f>
        <v>0</v>
      </c>
      <c r="I10" s="225">
        <f t="shared" si="1"/>
        <v>3</v>
      </c>
      <c r="J10" s="226">
        <f t="shared" si="2"/>
        <v>0</v>
      </c>
      <c r="K10" s="234">
        <f t="shared" si="3"/>
        <v>0</v>
      </c>
      <c r="L10" s="35"/>
    </row>
    <row r="11" spans="2:12" ht="34.950000000000003" customHeight="1" x14ac:dyDescent="0.3">
      <c r="B11" s="84" t="str">
        <f t="shared" si="0"/>
        <v>CAD</v>
      </c>
      <c r="C11" s="85">
        <f>IF(ISTEXT(D11),MAX($C$5:$C10)+1,"")</f>
        <v>8</v>
      </c>
      <c r="D11" s="86" t="s">
        <v>9</v>
      </c>
      <c r="E11" s="174" t="s">
        <v>965</v>
      </c>
      <c r="F11" s="228" t="s">
        <v>43</v>
      </c>
      <c r="G11" s="232" t="s">
        <v>482</v>
      </c>
      <c r="H11" s="257">
        <f>COUNTIFS(D:D,"=Crucial",F:F,"=Exception")</f>
        <v>0</v>
      </c>
      <c r="I11" s="266">
        <f t="shared" si="1"/>
        <v>3</v>
      </c>
      <c r="J11" s="267">
        <f t="shared" si="2"/>
        <v>0</v>
      </c>
      <c r="K11" s="246">
        <f t="shared" si="3"/>
        <v>0</v>
      </c>
      <c r="L11" s="35"/>
    </row>
    <row r="12" spans="2:12" ht="34.950000000000003" customHeight="1" x14ac:dyDescent="0.3">
      <c r="B12" s="84" t="str">
        <f t="shared" si="0"/>
        <v>CAD</v>
      </c>
      <c r="C12" s="85">
        <f>IF(ISTEXT(D12),MAX($C$5:$C11)+1,"")</f>
        <v>9</v>
      </c>
      <c r="D12" s="86" t="s">
        <v>9</v>
      </c>
      <c r="E12" s="174" t="s">
        <v>966</v>
      </c>
      <c r="F12" s="228" t="s">
        <v>43</v>
      </c>
      <c r="G12" s="229" t="s">
        <v>484</v>
      </c>
      <c r="H12" s="233">
        <f>COUNTIFS(D:D,"=Important",F:F,"=Select From Drop Down")</f>
        <v>185</v>
      </c>
      <c r="I12" s="242">
        <f t="shared" si="1"/>
        <v>3</v>
      </c>
      <c r="J12" s="243">
        <f t="shared" si="2"/>
        <v>0</v>
      </c>
      <c r="K12" s="234">
        <f t="shared" si="3"/>
        <v>0</v>
      </c>
      <c r="L12" s="35"/>
    </row>
    <row r="13" spans="2:12" ht="34.950000000000003" customHeight="1" x14ac:dyDescent="0.3">
      <c r="B13" s="84" t="str">
        <f t="shared" si="0"/>
        <v>CAD</v>
      </c>
      <c r="C13" s="85">
        <f>IF(ISTEXT(D13),MAX($C$5:$C12)+1,"")</f>
        <v>10</v>
      </c>
      <c r="D13" s="86" t="s">
        <v>10</v>
      </c>
      <c r="E13" s="174" t="s">
        <v>967</v>
      </c>
      <c r="F13" s="228" t="s">
        <v>43</v>
      </c>
      <c r="G13" s="223" t="s">
        <v>486</v>
      </c>
      <c r="H13" s="268">
        <f>COUNTIFS(D:D,"=Important",F:F,"=Function Available")</f>
        <v>0</v>
      </c>
      <c r="I13" s="225">
        <f t="shared" si="1"/>
        <v>2</v>
      </c>
      <c r="J13" s="226">
        <f t="shared" si="2"/>
        <v>0</v>
      </c>
      <c r="K13" s="227">
        <f t="shared" si="3"/>
        <v>0</v>
      </c>
      <c r="L13" s="35"/>
    </row>
    <row r="14" spans="2:12" ht="34.950000000000003" customHeight="1" x14ac:dyDescent="0.3">
      <c r="B14" s="84" t="str">
        <f t="shared" si="0"/>
        <v>CAD</v>
      </c>
      <c r="C14" s="85">
        <f>IF(ISTEXT(D14),MAX($C$5:$C13)+1,"")</f>
        <v>11</v>
      </c>
      <c r="D14" s="86" t="s">
        <v>9</v>
      </c>
      <c r="E14" s="174" t="s">
        <v>968</v>
      </c>
      <c r="F14" s="228" t="s">
        <v>43</v>
      </c>
      <c r="G14" s="229" t="s">
        <v>488</v>
      </c>
      <c r="H14" s="233">
        <f>COUNTIFS(D:D,"=Important",F:F,"=Function Not Available")</f>
        <v>0</v>
      </c>
      <c r="I14" s="242">
        <f t="shared" si="1"/>
        <v>3</v>
      </c>
      <c r="J14" s="243">
        <f t="shared" si="2"/>
        <v>0</v>
      </c>
      <c r="K14" s="234">
        <f t="shared" si="3"/>
        <v>0</v>
      </c>
      <c r="L14" s="35"/>
    </row>
    <row r="15" spans="2:12" ht="34.950000000000003" customHeight="1" x14ac:dyDescent="0.3">
      <c r="B15" s="84" t="str">
        <f t="shared" si="0"/>
        <v>CAD</v>
      </c>
      <c r="C15" s="85">
        <f>IF(ISTEXT(D15),MAX($C$5:$C14)+1,"")</f>
        <v>12</v>
      </c>
      <c r="D15" s="86" t="s">
        <v>10</v>
      </c>
      <c r="E15" s="174" t="s">
        <v>969</v>
      </c>
      <c r="F15" s="228" t="s">
        <v>43</v>
      </c>
      <c r="G15" s="229" t="s">
        <v>490</v>
      </c>
      <c r="H15" s="233">
        <f>COUNTIFS(D:D,"=Important",F:F,"=Exception")</f>
        <v>0</v>
      </c>
      <c r="I15" s="242">
        <f t="shared" si="1"/>
        <v>2</v>
      </c>
      <c r="J15" s="243">
        <f t="shared" si="2"/>
        <v>0</v>
      </c>
      <c r="K15" s="234">
        <f t="shared" si="3"/>
        <v>0</v>
      </c>
      <c r="L15" s="35"/>
    </row>
    <row r="16" spans="2:12" ht="34.950000000000003" customHeight="1" x14ac:dyDescent="0.3">
      <c r="B16" s="84" t="str">
        <f t="shared" si="0"/>
        <v>CAD</v>
      </c>
      <c r="C16" s="85">
        <f>IF(ISTEXT(D16),MAX($C$5:$C15)+1,"")</f>
        <v>13</v>
      </c>
      <c r="D16" s="86" t="s">
        <v>10</v>
      </c>
      <c r="E16" s="174" t="s">
        <v>970</v>
      </c>
      <c r="F16" s="231" t="s">
        <v>43</v>
      </c>
      <c r="G16" s="232" t="s">
        <v>492</v>
      </c>
      <c r="H16" s="257">
        <f>COUNTIFS(D:D,"=Minimal",F:F,"=Select From Drop Down")</f>
        <v>179</v>
      </c>
      <c r="I16" s="244">
        <f t="shared" si="1"/>
        <v>2</v>
      </c>
      <c r="J16" s="245">
        <f t="shared" si="2"/>
        <v>0</v>
      </c>
      <c r="K16" s="246">
        <f t="shared" si="3"/>
        <v>0</v>
      </c>
      <c r="L16" s="59"/>
    </row>
    <row r="17" spans="2:12" ht="34.950000000000003" customHeight="1" x14ac:dyDescent="0.3">
      <c r="B17" s="84" t="str">
        <f t="shared" si="0"/>
        <v>CAD</v>
      </c>
      <c r="C17" s="85">
        <f>IF(ISTEXT(D17),MAX($C$5:$C16)+1,"")</f>
        <v>14</v>
      </c>
      <c r="D17" s="86" t="s">
        <v>10</v>
      </c>
      <c r="E17" s="174" t="s">
        <v>971</v>
      </c>
      <c r="F17" s="228" t="s">
        <v>43</v>
      </c>
      <c r="G17" s="229" t="s">
        <v>494</v>
      </c>
      <c r="H17" s="233">
        <f>COUNTIFS(D:D,"=Minimal",F:F,"=Function Available")</f>
        <v>0</v>
      </c>
      <c r="I17" s="242">
        <f t="shared" si="1"/>
        <v>2</v>
      </c>
      <c r="J17" s="243">
        <f t="shared" si="2"/>
        <v>0</v>
      </c>
      <c r="K17" s="234">
        <f t="shared" si="3"/>
        <v>0</v>
      </c>
      <c r="L17" s="35"/>
    </row>
    <row r="18" spans="2:12" ht="41.4" x14ac:dyDescent="0.3">
      <c r="B18" s="84" t="str">
        <f t="shared" si="0"/>
        <v>CAD</v>
      </c>
      <c r="C18" s="85">
        <f>IF(ISTEXT(D18),MAX($C$5:$C17)+1,"")</f>
        <v>15</v>
      </c>
      <c r="D18" s="86" t="s">
        <v>10</v>
      </c>
      <c r="E18" s="174" t="s">
        <v>972</v>
      </c>
      <c r="F18" s="228" t="s">
        <v>43</v>
      </c>
      <c r="G18" s="229" t="s">
        <v>496</v>
      </c>
      <c r="H18" s="233">
        <f>COUNTIFS(D:D,"=Minimal",F:F,"=Function Not Available")</f>
        <v>0</v>
      </c>
      <c r="I18" s="242">
        <f t="shared" si="1"/>
        <v>2</v>
      </c>
      <c r="J18" s="243">
        <f t="shared" si="2"/>
        <v>0</v>
      </c>
      <c r="K18" s="234">
        <f t="shared" si="3"/>
        <v>0</v>
      </c>
      <c r="L18" s="35"/>
    </row>
    <row r="19" spans="2:12" ht="34.950000000000003" customHeight="1" x14ac:dyDescent="0.3">
      <c r="B19" s="84" t="str">
        <f t="shared" si="0"/>
        <v>CAD</v>
      </c>
      <c r="C19" s="85">
        <f>IF(ISTEXT(D19),MAX($C$5:$C18)+1,"")</f>
        <v>16</v>
      </c>
      <c r="D19" s="86" t="s">
        <v>10</v>
      </c>
      <c r="E19" s="174" t="s">
        <v>973</v>
      </c>
      <c r="F19" s="228" t="s">
        <v>43</v>
      </c>
      <c r="G19" s="229" t="s">
        <v>498</v>
      </c>
      <c r="H19" s="233">
        <f>COUNTIFS(D:D,"=Minimal",F:F,"=Exception")</f>
        <v>0</v>
      </c>
      <c r="I19" s="242">
        <f t="shared" si="1"/>
        <v>2</v>
      </c>
      <c r="J19" s="243">
        <f t="shared" si="2"/>
        <v>0</v>
      </c>
      <c r="K19" s="234">
        <f t="shared" si="3"/>
        <v>0</v>
      </c>
      <c r="L19" s="35"/>
    </row>
    <row r="20" spans="2:12" ht="34.950000000000003" customHeight="1" x14ac:dyDescent="0.3">
      <c r="B20" s="84" t="str">
        <f t="shared" si="0"/>
        <v>CAD</v>
      </c>
      <c r="C20" s="85">
        <f>IF(ISTEXT(D20),MAX($C$5:$C19)+1,"")</f>
        <v>17</v>
      </c>
      <c r="D20" s="86" t="s">
        <v>9</v>
      </c>
      <c r="E20" s="174" t="s">
        <v>974</v>
      </c>
      <c r="F20" s="228" t="s">
        <v>43</v>
      </c>
      <c r="G20" s="229"/>
      <c r="H20" s="247"/>
      <c r="I20" s="242">
        <f t="shared" si="1"/>
        <v>3</v>
      </c>
      <c r="J20" s="243">
        <f t="shared" si="2"/>
        <v>0</v>
      </c>
      <c r="K20" s="234">
        <f t="shared" si="3"/>
        <v>0</v>
      </c>
      <c r="L20" s="35"/>
    </row>
    <row r="21" spans="2:12" ht="34.950000000000003" customHeight="1" x14ac:dyDescent="0.3">
      <c r="B21" s="84" t="str">
        <f t="shared" si="0"/>
        <v>CAD</v>
      </c>
      <c r="C21" s="85">
        <f>IF(ISTEXT(D21),MAX($C$5:$C20)+1,"")</f>
        <v>18</v>
      </c>
      <c r="D21" s="86" t="s">
        <v>9</v>
      </c>
      <c r="E21" s="175" t="s">
        <v>975</v>
      </c>
      <c r="F21" s="228" t="s">
        <v>43</v>
      </c>
      <c r="G21" s="229"/>
      <c r="H21" s="247"/>
      <c r="I21" s="242">
        <f t="shared" si="1"/>
        <v>3</v>
      </c>
      <c r="J21" s="243">
        <f t="shared" si="2"/>
        <v>0</v>
      </c>
      <c r="K21" s="234">
        <f t="shared" si="3"/>
        <v>0</v>
      </c>
      <c r="L21" s="35"/>
    </row>
    <row r="22" spans="2:12" ht="34.950000000000003" customHeight="1" x14ac:dyDescent="0.3">
      <c r="B22" s="84" t="str">
        <f t="shared" si="0"/>
        <v>CAD</v>
      </c>
      <c r="C22" s="85">
        <f>IF(ISTEXT(D22),MAX($C$5:$C21)+1,"")</f>
        <v>19</v>
      </c>
      <c r="D22" s="86" t="s">
        <v>10</v>
      </c>
      <c r="E22" s="175" t="s">
        <v>976</v>
      </c>
      <c r="F22" s="269" t="s">
        <v>43</v>
      </c>
      <c r="G22" s="229"/>
      <c r="H22" s="247"/>
      <c r="I22" s="242">
        <f t="shared" si="1"/>
        <v>2</v>
      </c>
      <c r="J22" s="243">
        <f t="shared" si="2"/>
        <v>0</v>
      </c>
      <c r="K22" s="234">
        <f t="shared" si="3"/>
        <v>0</v>
      </c>
      <c r="L22" s="35"/>
    </row>
    <row r="23" spans="2:12" ht="34.950000000000003" customHeight="1" x14ac:dyDescent="0.3">
      <c r="B23" s="84" t="str">
        <f t="shared" si="0"/>
        <v>CAD</v>
      </c>
      <c r="C23" s="85">
        <f>IF(ISTEXT(D23),MAX($C$5:$C22)+1,"")</f>
        <v>20</v>
      </c>
      <c r="D23" s="86" t="s">
        <v>9</v>
      </c>
      <c r="E23" s="176" t="s">
        <v>977</v>
      </c>
      <c r="F23" s="228" t="s">
        <v>43</v>
      </c>
      <c r="G23" s="229"/>
      <c r="H23" s="247"/>
      <c r="I23" s="242">
        <f t="shared" si="1"/>
        <v>3</v>
      </c>
      <c r="J23" s="243">
        <f t="shared" si="2"/>
        <v>0</v>
      </c>
      <c r="K23" s="234">
        <f t="shared" si="3"/>
        <v>0</v>
      </c>
      <c r="L23" s="35"/>
    </row>
    <row r="24" spans="2:12" ht="41.4" x14ac:dyDescent="0.3">
      <c r="B24" s="84" t="str">
        <f t="shared" si="0"/>
        <v>CAD</v>
      </c>
      <c r="C24" s="85">
        <f>IF(ISTEXT(D24),MAX($C$5:$C23)+1,"")</f>
        <v>21</v>
      </c>
      <c r="D24" s="86" t="s">
        <v>9</v>
      </c>
      <c r="E24" s="176" t="s">
        <v>978</v>
      </c>
      <c r="F24" s="228" t="s">
        <v>43</v>
      </c>
      <c r="G24" s="229"/>
      <c r="H24" s="247"/>
      <c r="I24" s="242">
        <f t="shared" si="1"/>
        <v>3</v>
      </c>
      <c r="J24" s="243">
        <f t="shared" si="2"/>
        <v>0</v>
      </c>
      <c r="K24" s="234">
        <f t="shared" si="3"/>
        <v>0</v>
      </c>
      <c r="L24" s="59"/>
    </row>
    <row r="25" spans="2:12" ht="30" customHeight="1" x14ac:dyDescent="0.3">
      <c r="B25" s="105" t="str">
        <f>IF(C25="","",$B$4)</f>
        <v/>
      </c>
      <c r="C25" s="106" t="str">
        <f>IF(ISTEXT(D25),MAX($C$5:$C24)+1,"")</f>
        <v/>
      </c>
      <c r="D25" s="106"/>
      <c r="E25" s="151" t="s">
        <v>979</v>
      </c>
      <c r="F25" s="142"/>
      <c r="G25" s="108"/>
      <c r="H25" s="108"/>
      <c r="I25" s="108"/>
      <c r="J25" s="108"/>
      <c r="K25" s="108"/>
      <c r="L25" s="108"/>
    </row>
    <row r="26" spans="2:12" ht="34.950000000000003" customHeight="1" x14ac:dyDescent="0.3">
      <c r="B26" s="84" t="str">
        <f t="shared" si="0"/>
        <v>CAD</v>
      </c>
      <c r="C26" s="85">
        <f>IF(ISTEXT(D26),MAX($C$5:$C24)+1,"")</f>
        <v>22</v>
      </c>
      <c r="D26" s="86" t="s">
        <v>9</v>
      </c>
      <c r="E26" s="177" t="s">
        <v>980</v>
      </c>
      <c r="F26" s="228" t="s">
        <v>43</v>
      </c>
      <c r="G26" s="229"/>
      <c r="H26" s="247"/>
      <c r="I26" s="242">
        <f t="shared" si="1"/>
        <v>3</v>
      </c>
      <c r="J26" s="243">
        <f t="shared" si="2"/>
        <v>0</v>
      </c>
      <c r="K26" s="234">
        <f t="shared" si="3"/>
        <v>0</v>
      </c>
      <c r="L26" s="35"/>
    </row>
    <row r="27" spans="2:12" ht="34.950000000000003" customHeight="1" x14ac:dyDescent="0.3">
      <c r="B27" s="84" t="str">
        <f t="shared" si="0"/>
        <v>CAD</v>
      </c>
      <c r="C27" s="85">
        <f>IF(ISTEXT(D27),MAX($C$5:$C26)+1,"")</f>
        <v>23</v>
      </c>
      <c r="D27" s="86" t="s">
        <v>9</v>
      </c>
      <c r="E27" s="177" t="s">
        <v>981</v>
      </c>
      <c r="F27" s="228" t="s">
        <v>43</v>
      </c>
      <c r="G27" s="229"/>
      <c r="H27" s="247"/>
      <c r="I27" s="242">
        <f t="shared" si="1"/>
        <v>3</v>
      </c>
      <c r="J27" s="243">
        <f t="shared" si="2"/>
        <v>0</v>
      </c>
      <c r="K27" s="234">
        <f t="shared" si="3"/>
        <v>0</v>
      </c>
      <c r="L27" s="35"/>
    </row>
    <row r="28" spans="2:12" ht="34.950000000000003" customHeight="1" x14ac:dyDescent="0.3">
      <c r="B28" s="84" t="str">
        <f t="shared" si="0"/>
        <v>CAD</v>
      </c>
      <c r="C28" s="85">
        <f>IF(ISTEXT(D28),MAX($C$5:$C27)+1,"")</f>
        <v>24</v>
      </c>
      <c r="D28" s="86" t="s">
        <v>9</v>
      </c>
      <c r="E28" s="177" t="s">
        <v>982</v>
      </c>
      <c r="F28" s="228" t="s">
        <v>43</v>
      </c>
      <c r="G28" s="229"/>
      <c r="H28" s="247"/>
      <c r="I28" s="242">
        <f t="shared" si="1"/>
        <v>3</v>
      </c>
      <c r="J28" s="243">
        <f t="shared" si="2"/>
        <v>0</v>
      </c>
      <c r="K28" s="234">
        <f t="shared" si="3"/>
        <v>0</v>
      </c>
      <c r="L28" s="35"/>
    </row>
    <row r="29" spans="2:12" ht="34.950000000000003" customHeight="1" x14ac:dyDescent="0.3">
      <c r="B29" s="84" t="str">
        <f t="shared" si="0"/>
        <v>CAD</v>
      </c>
      <c r="C29" s="85">
        <f>IF(ISTEXT(D29),MAX($C$5:$C28)+1,"")</f>
        <v>25</v>
      </c>
      <c r="D29" s="86" t="s">
        <v>9</v>
      </c>
      <c r="E29" s="178" t="s">
        <v>983</v>
      </c>
      <c r="F29" s="228" t="s">
        <v>43</v>
      </c>
      <c r="G29" s="229"/>
      <c r="H29" s="247"/>
      <c r="I29" s="242">
        <f t="shared" si="1"/>
        <v>3</v>
      </c>
      <c r="J29" s="243">
        <f t="shared" si="2"/>
        <v>0</v>
      </c>
      <c r="K29" s="234">
        <f t="shared" si="3"/>
        <v>0</v>
      </c>
      <c r="L29" s="60"/>
    </row>
    <row r="30" spans="2:12" ht="34.950000000000003" customHeight="1" x14ac:dyDescent="0.3">
      <c r="B30" s="84" t="str">
        <f t="shared" si="0"/>
        <v>CAD</v>
      </c>
      <c r="C30" s="85">
        <f>IF(ISTEXT(D30),MAX($C$5:$C29)+1,"")</f>
        <v>26</v>
      </c>
      <c r="D30" s="86" t="s">
        <v>9</v>
      </c>
      <c r="E30" s="178" t="s">
        <v>984</v>
      </c>
      <c r="F30" s="228" t="s">
        <v>43</v>
      </c>
      <c r="G30" s="229"/>
      <c r="H30" s="247"/>
      <c r="I30" s="242">
        <f t="shared" si="1"/>
        <v>3</v>
      </c>
      <c r="J30" s="243">
        <f t="shared" si="2"/>
        <v>0</v>
      </c>
      <c r="K30" s="234">
        <f t="shared" si="3"/>
        <v>0</v>
      </c>
      <c r="L30" s="35"/>
    </row>
    <row r="31" spans="2:12" ht="34.950000000000003" customHeight="1" x14ac:dyDescent="0.3">
      <c r="B31" s="84" t="str">
        <f t="shared" si="0"/>
        <v>CAD</v>
      </c>
      <c r="C31" s="85">
        <f>IF(ISTEXT(D31),MAX($C$5:$C30)+1,"")</f>
        <v>27</v>
      </c>
      <c r="D31" s="86" t="s">
        <v>9</v>
      </c>
      <c r="E31" s="178" t="s">
        <v>985</v>
      </c>
      <c r="F31" s="228" t="s">
        <v>43</v>
      </c>
      <c r="G31" s="229"/>
      <c r="H31" s="247"/>
      <c r="I31" s="242">
        <f t="shared" si="1"/>
        <v>3</v>
      </c>
      <c r="J31" s="243">
        <f t="shared" si="2"/>
        <v>0</v>
      </c>
      <c r="K31" s="234">
        <f t="shared" si="3"/>
        <v>0</v>
      </c>
      <c r="L31" s="35"/>
    </row>
    <row r="32" spans="2:12" ht="34.950000000000003" customHeight="1" x14ac:dyDescent="0.3">
      <c r="B32" s="84" t="str">
        <f t="shared" si="0"/>
        <v>CAD</v>
      </c>
      <c r="C32" s="85">
        <f>IF(ISTEXT(D32),MAX($C$5:$C31)+1,"")</f>
        <v>28</v>
      </c>
      <c r="D32" s="86" t="s">
        <v>9</v>
      </c>
      <c r="E32" s="174" t="s">
        <v>986</v>
      </c>
      <c r="F32" s="270" t="s">
        <v>43</v>
      </c>
      <c r="G32" s="229"/>
      <c r="H32" s="247"/>
      <c r="I32" s="242">
        <f t="shared" si="1"/>
        <v>3</v>
      </c>
      <c r="J32" s="243">
        <f t="shared" si="2"/>
        <v>0</v>
      </c>
      <c r="K32" s="234">
        <f t="shared" si="3"/>
        <v>0</v>
      </c>
      <c r="L32" s="35"/>
    </row>
    <row r="33" spans="2:12" ht="34.950000000000003" customHeight="1" x14ac:dyDescent="0.3">
      <c r="B33" s="84" t="str">
        <f t="shared" si="0"/>
        <v>CAD</v>
      </c>
      <c r="C33" s="85">
        <f>IF(ISTEXT(D33),MAX($C$5:$C32)+1,"")</f>
        <v>29</v>
      </c>
      <c r="D33" s="86" t="s">
        <v>9</v>
      </c>
      <c r="E33" s="174" t="s">
        <v>987</v>
      </c>
      <c r="F33" s="228" t="s">
        <v>43</v>
      </c>
      <c r="G33" s="229"/>
      <c r="H33" s="247"/>
      <c r="I33" s="242">
        <f t="shared" si="1"/>
        <v>3</v>
      </c>
      <c r="J33" s="243">
        <f t="shared" si="2"/>
        <v>0</v>
      </c>
      <c r="K33" s="234">
        <f t="shared" si="3"/>
        <v>0</v>
      </c>
      <c r="L33" s="35"/>
    </row>
    <row r="34" spans="2:12" ht="34.950000000000003" customHeight="1" x14ac:dyDescent="0.3">
      <c r="B34" s="84" t="str">
        <f t="shared" si="0"/>
        <v>CAD</v>
      </c>
      <c r="C34" s="85">
        <f>IF(ISTEXT(D34),MAX($C$5:$C33)+1,"")</f>
        <v>30</v>
      </c>
      <c r="D34" s="86" t="s">
        <v>9</v>
      </c>
      <c r="E34" s="174" t="s">
        <v>988</v>
      </c>
      <c r="F34" s="228" t="s">
        <v>43</v>
      </c>
      <c r="G34" s="229"/>
      <c r="H34" s="247"/>
      <c r="I34" s="242">
        <f t="shared" si="1"/>
        <v>3</v>
      </c>
      <c r="J34" s="243">
        <f t="shared" si="2"/>
        <v>0</v>
      </c>
      <c r="K34" s="234">
        <f>I34*J34</f>
        <v>0</v>
      </c>
      <c r="L34" s="35"/>
    </row>
    <row r="35" spans="2:12" ht="34.950000000000003" customHeight="1" x14ac:dyDescent="0.3">
      <c r="B35" s="84" t="str">
        <f t="shared" si="0"/>
        <v>CAD</v>
      </c>
      <c r="C35" s="85">
        <f>IF(ISTEXT(D35),MAX($C$5:$C34)+1,"")</f>
        <v>31</v>
      </c>
      <c r="D35" s="86" t="s">
        <v>9</v>
      </c>
      <c r="E35" s="179" t="s">
        <v>989</v>
      </c>
      <c r="F35" s="228" t="s">
        <v>43</v>
      </c>
      <c r="G35" s="229"/>
      <c r="H35" s="247"/>
      <c r="I35" s="242">
        <f t="shared" si="1"/>
        <v>3</v>
      </c>
      <c r="J35" s="243">
        <f t="shared" si="2"/>
        <v>0</v>
      </c>
      <c r="K35" s="234">
        <f t="shared" ref="K35:K41" si="4">I35*J35</f>
        <v>0</v>
      </c>
      <c r="L35" s="35"/>
    </row>
    <row r="36" spans="2:12" ht="30" customHeight="1" x14ac:dyDescent="0.3">
      <c r="B36" s="105" t="str">
        <f>IF(C36="","",$B$4)</f>
        <v/>
      </c>
      <c r="C36" s="106" t="str">
        <f>IF(ISTEXT(D36),MAX($C$5:$C35)+1,"")</f>
        <v/>
      </c>
      <c r="D36" s="106"/>
      <c r="E36" s="151" t="s">
        <v>990</v>
      </c>
      <c r="F36" s="142"/>
      <c r="G36" s="108"/>
      <c r="H36" s="108"/>
      <c r="I36" s="108"/>
      <c r="J36" s="108"/>
      <c r="K36" s="108"/>
      <c r="L36" s="108"/>
    </row>
    <row r="37" spans="2:12" ht="34.950000000000003" customHeight="1" x14ac:dyDescent="0.3">
      <c r="B37" s="84" t="str">
        <f t="shared" si="0"/>
        <v>CAD</v>
      </c>
      <c r="C37" s="85">
        <f>IF(ISTEXT(D37),MAX($C$5:$C35)+1,"")</f>
        <v>32</v>
      </c>
      <c r="D37" s="86" t="s">
        <v>9</v>
      </c>
      <c r="E37" s="177" t="s">
        <v>991</v>
      </c>
      <c r="F37" s="228" t="s">
        <v>43</v>
      </c>
      <c r="G37" s="229"/>
      <c r="H37" s="247"/>
      <c r="I37" s="242">
        <f t="shared" si="1"/>
        <v>3</v>
      </c>
      <c r="J37" s="243">
        <f t="shared" si="2"/>
        <v>0</v>
      </c>
      <c r="K37" s="234">
        <f t="shared" si="4"/>
        <v>0</v>
      </c>
      <c r="L37" s="35"/>
    </row>
    <row r="38" spans="2:12" ht="34.950000000000003" customHeight="1" x14ac:dyDescent="0.3">
      <c r="B38" s="84" t="str">
        <f t="shared" si="0"/>
        <v>CAD</v>
      </c>
      <c r="C38" s="85">
        <f>IF(ISTEXT(D38),MAX($C$5:$C37)+1,"")</f>
        <v>33</v>
      </c>
      <c r="D38" s="86" t="s">
        <v>9</v>
      </c>
      <c r="E38" s="177" t="s">
        <v>992</v>
      </c>
      <c r="F38" s="228" t="s">
        <v>43</v>
      </c>
      <c r="G38" s="229"/>
      <c r="H38" s="247"/>
      <c r="I38" s="242">
        <f t="shared" si="1"/>
        <v>3</v>
      </c>
      <c r="J38" s="243">
        <f t="shared" si="2"/>
        <v>0</v>
      </c>
      <c r="K38" s="234">
        <f t="shared" si="4"/>
        <v>0</v>
      </c>
      <c r="L38" s="35"/>
    </row>
    <row r="39" spans="2:12" ht="34.950000000000003" customHeight="1" x14ac:dyDescent="0.3">
      <c r="B39" s="137" t="str">
        <f t="shared" si="0"/>
        <v>CAD</v>
      </c>
      <c r="C39" s="138">
        <f>IF(ISTEXT(D39),MAX($C$5:$C38)+1,"")</f>
        <v>34</v>
      </c>
      <c r="D39" s="86" t="s">
        <v>9</v>
      </c>
      <c r="E39" s="177" t="s">
        <v>993</v>
      </c>
      <c r="F39" s="228" t="s">
        <v>43</v>
      </c>
      <c r="G39" s="232"/>
      <c r="H39" s="255"/>
      <c r="I39" s="244">
        <f t="shared" si="1"/>
        <v>3</v>
      </c>
      <c r="J39" s="245">
        <f t="shared" si="2"/>
        <v>0</v>
      </c>
      <c r="K39" s="246">
        <f t="shared" si="4"/>
        <v>0</v>
      </c>
      <c r="L39" s="59"/>
    </row>
    <row r="40" spans="2:12" s="145" customFormat="1" ht="15.6" x14ac:dyDescent="0.3">
      <c r="B40" s="103" t="s">
        <v>994</v>
      </c>
      <c r="C40" s="103"/>
      <c r="D40" s="103"/>
      <c r="E40" s="103"/>
      <c r="F40" s="142"/>
      <c r="G40" s="103"/>
      <c r="H40" s="103"/>
      <c r="I40" s="103"/>
      <c r="J40" s="103"/>
      <c r="K40" s="103"/>
      <c r="L40" s="103"/>
    </row>
    <row r="41" spans="2:12" ht="34.950000000000003" customHeight="1" x14ac:dyDescent="0.3">
      <c r="B41" s="84" t="str">
        <f t="shared" si="0"/>
        <v>CAD</v>
      </c>
      <c r="C41" s="85">
        <f>IF(ISTEXT(D41),MAX($C$5:$C39)+1,"")</f>
        <v>35</v>
      </c>
      <c r="D41" s="86" t="s">
        <v>9</v>
      </c>
      <c r="E41" s="173" t="s">
        <v>995</v>
      </c>
      <c r="F41" s="228" t="s">
        <v>43</v>
      </c>
      <c r="G41" s="229"/>
      <c r="H41" s="247"/>
      <c r="I41" s="242">
        <f t="shared" si="1"/>
        <v>3</v>
      </c>
      <c r="J41" s="243">
        <f t="shared" si="2"/>
        <v>0</v>
      </c>
      <c r="K41" s="234">
        <f t="shared" si="4"/>
        <v>0</v>
      </c>
      <c r="L41" s="59"/>
    </row>
    <row r="42" spans="2:12" ht="34.950000000000003" customHeight="1" x14ac:dyDescent="0.3">
      <c r="B42" s="84" t="str">
        <f t="shared" si="0"/>
        <v>CAD</v>
      </c>
      <c r="C42" s="85">
        <f>IF(ISTEXT(D42),MAX($C$5:$C41)+1,"")</f>
        <v>36</v>
      </c>
      <c r="D42" s="86" t="s">
        <v>9</v>
      </c>
      <c r="E42" s="174" t="s">
        <v>996</v>
      </c>
      <c r="F42" s="228" t="s">
        <v>43</v>
      </c>
      <c r="G42" s="229"/>
      <c r="H42" s="247"/>
      <c r="I42" s="242">
        <f t="shared" si="1"/>
        <v>3</v>
      </c>
      <c r="J42" s="243">
        <f t="shared" si="2"/>
        <v>0</v>
      </c>
      <c r="K42" s="234">
        <f t="shared" ref="K42:K47" si="5">I42*J42</f>
        <v>0</v>
      </c>
      <c r="L42" s="35"/>
    </row>
    <row r="43" spans="2:12" ht="34.950000000000003" customHeight="1" x14ac:dyDescent="0.3">
      <c r="B43" s="84" t="str">
        <f t="shared" si="0"/>
        <v>CAD</v>
      </c>
      <c r="C43" s="85">
        <f>IF(ISTEXT(D43),MAX($C$5:$C42)+1,"")</f>
        <v>37</v>
      </c>
      <c r="D43" s="86" t="s">
        <v>11</v>
      </c>
      <c r="E43" s="174" t="s">
        <v>997</v>
      </c>
      <c r="F43" s="228" t="s">
        <v>43</v>
      </c>
      <c r="G43" s="229"/>
      <c r="H43" s="247"/>
      <c r="I43" s="242">
        <f t="shared" si="1"/>
        <v>1</v>
      </c>
      <c r="J43" s="243">
        <f t="shared" si="2"/>
        <v>0</v>
      </c>
      <c r="K43" s="234">
        <f t="shared" si="5"/>
        <v>0</v>
      </c>
      <c r="L43" s="35"/>
    </row>
    <row r="44" spans="2:12" ht="34.950000000000003" customHeight="1" x14ac:dyDescent="0.3">
      <c r="B44" s="84" t="str">
        <f t="shared" si="0"/>
        <v>CAD</v>
      </c>
      <c r="C44" s="85">
        <f>IF(ISTEXT(D44),MAX($C$5:$C43)+1,"")</f>
        <v>38</v>
      </c>
      <c r="D44" s="86" t="s">
        <v>11</v>
      </c>
      <c r="E44" s="175" t="s">
        <v>998</v>
      </c>
      <c r="F44" s="228" t="s">
        <v>43</v>
      </c>
      <c r="G44" s="229"/>
      <c r="H44" s="247"/>
      <c r="I44" s="242">
        <f t="shared" si="1"/>
        <v>1</v>
      </c>
      <c r="J44" s="243">
        <f t="shared" si="2"/>
        <v>0</v>
      </c>
      <c r="K44" s="234">
        <f t="shared" si="5"/>
        <v>0</v>
      </c>
      <c r="L44" s="67"/>
    </row>
    <row r="45" spans="2:12" ht="34.950000000000003" customHeight="1" x14ac:dyDescent="0.3">
      <c r="B45" s="84" t="str">
        <f t="shared" si="0"/>
        <v>CAD</v>
      </c>
      <c r="C45" s="85">
        <f>IF(ISTEXT(D45),MAX($C$5:$C44)+1,"")</f>
        <v>39</v>
      </c>
      <c r="D45" s="86" t="s">
        <v>9</v>
      </c>
      <c r="E45" s="174" t="s">
        <v>493</v>
      </c>
      <c r="F45" s="271" t="s">
        <v>43</v>
      </c>
      <c r="G45" s="229"/>
      <c r="H45" s="247"/>
      <c r="I45" s="242">
        <f t="shared" si="1"/>
        <v>3</v>
      </c>
      <c r="J45" s="243">
        <f t="shared" si="2"/>
        <v>0</v>
      </c>
      <c r="K45" s="234">
        <f t="shared" si="5"/>
        <v>0</v>
      </c>
      <c r="L45" s="35"/>
    </row>
    <row r="46" spans="2:12" ht="34.950000000000003" customHeight="1" x14ac:dyDescent="0.3">
      <c r="B46" s="84" t="str">
        <f t="shared" si="0"/>
        <v>CAD</v>
      </c>
      <c r="C46" s="85">
        <f>IF(ISTEXT(D46),MAX($C$5:$C45)+1,"")</f>
        <v>40</v>
      </c>
      <c r="D46" s="86" t="s">
        <v>9</v>
      </c>
      <c r="E46" s="174" t="s">
        <v>999</v>
      </c>
      <c r="F46" s="228" t="s">
        <v>43</v>
      </c>
      <c r="G46" s="229"/>
      <c r="H46" s="247"/>
      <c r="I46" s="242">
        <f t="shared" si="1"/>
        <v>3</v>
      </c>
      <c r="J46" s="243">
        <f t="shared" si="2"/>
        <v>0</v>
      </c>
      <c r="K46" s="234">
        <f t="shared" si="5"/>
        <v>0</v>
      </c>
      <c r="L46" s="35"/>
    </row>
    <row r="47" spans="2:12" ht="34.950000000000003" customHeight="1" x14ac:dyDescent="0.3">
      <c r="B47" s="84" t="str">
        <f t="shared" si="0"/>
        <v>CAD</v>
      </c>
      <c r="C47" s="85">
        <f>IF(ISTEXT(D47),MAX($C$5:$C46)+1,"")</f>
        <v>41</v>
      </c>
      <c r="D47" s="86" t="s">
        <v>10</v>
      </c>
      <c r="E47" s="179" t="s">
        <v>1000</v>
      </c>
      <c r="F47" s="228" t="s">
        <v>43</v>
      </c>
      <c r="G47" s="223"/>
      <c r="H47" s="248"/>
      <c r="I47" s="225">
        <f t="shared" si="1"/>
        <v>2</v>
      </c>
      <c r="J47" s="226">
        <f t="shared" si="2"/>
        <v>0</v>
      </c>
      <c r="K47" s="227">
        <f t="shared" si="5"/>
        <v>0</v>
      </c>
      <c r="L47" s="35"/>
    </row>
    <row r="48" spans="2:12" ht="30" customHeight="1" x14ac:dyDescent="0.3">
      <c r="B48" s="105" t="str">
        <f t="shared" si="0"/>
        <v/>
      </c>
      <c r="C48" s="106" t="str">
        <f>IF(ISTEXT(D48),MAX($C$5:$C47)+1,"")</f>
        <v/>
      </c>
      <c r="D48" s="106"/>
      <c r="E48" s="151" t="s">
        <v>1001</v>
      </c>
      <c r="F48" s="142"/>
      <c r="G48" s="108"/>
      <c r="H48" s="108"/>
      <c r="I48" s="108"/>
      <c r="J48" s="108"/>
      <c r="K48" s="108"/>
      <c r="L48" s="108"/>
    </row>
    <row r="49" spans="2:13" ht="34.950000000000003" customHeight="1" x14ac:dyDescent="0.3">
      <c r="B49" s="84" t="str">
        <f t="shared" si="0"/>
        <v>CAD</v>
      </c>
      <c r="C49" s="85">
        <f>IF(ISTEXT(D49),MAX($C$5:$C47)+1,"")</f>
        <v>42</v>
      </c>
      <c r="D49" s="86" t="s">
        <v>11</v>
      </c>
      <c r="E49" s="180" t="s">
        <v>1002</v>
      </c>
      <c r="F49" s="228" t="s">
        <v>43</v>
      </c>
      <c r="G49" s="229"/>
      <c r="H49" s="247"/>
      <c r="I49" s="242">
        <f t="shared" si="1"/>
        <v>1</v>
      </c>
      <c r="J49" s="243">
        <f t="shared" si="2"/>
        <v>0</v>
      </c>
      <c r="K49" s="234">
        <f t="shared" ref="K49:K55" si="6">I49*J49</f>
        <v>0</v>
      </c>
      <c r="L49" s="35"/>
    </row>
    <row r="50" spans="2:13" ht="34.950000000000003" customHeight="1" x14ac:dyDescent="0.3">
      <c r="B50" s="84" t="str">
        <f t="shared" si="0"/>
        <v>CAD</v>
      </c>
      <c r="C50" s="85">
        <f>IF(ISTEXT(D50),MAX($C$5:$C49)+1,"")</f>
        <v>43</v>
      </c>
      <c r="D50" s="86" t="s">
        <v>11</v>
      </c>
      <c r="E50" s="177" t="s">
        <v>1003</v>
      </c>
      <c r="F50" s="228" t="s">
        <v>43</v>
      </c>
      <c r="G50" s="229"/>
      <c r="H50" s="247"/>
      <c r="I50" s="242">
        <f t="shared" si="1"/>
        <v>1</v>
      </c>
      <c r="J50" s="243">
        <f t="shared" si="2"/>
        <v>0</v>
      </c>
      <c r="K50" s="234">
        <f t="shared" si="6"/>
        <v>0</v>
      </c>
      <c r="L50" s="35"/>
    </row>
    <row r="51" spans="2:13" ht="34.950000000000003" customHeight="1" x14ac:dyDescent="0.3">
      <c r="B51" s="84" t="str">
        <f t="shared" si="0"/>
        <v>CAD</v>
      </c>
      <c r="C51" s="85">
        <f>IF(ISTEXT(D51),MAX($C$5:$C50)+1,"")</f>
        <v>44</v>
      </c>
      <c r="D51" s="86" t="s">
        <v>11</v>
      </c>
      <c r="E51" s="177" t="s">
        <v>1004</v>
      </c>
      <c r="F51" s="270" t="s">
        <v>43</v>
      </c>
      <c r="G51" s="229"/>
      <c r="H51" s="247"/>
      <c r="I51" s="242">
        <f t="shared" si="1"/>
        <v>1</v>
      </c>
      <c r="J51" s="243">
        <f t="shared" si="2"/>
        <v>0</v>
      </c>
      <c r="K51" s="234">
        <f t="shared" si="6"/>
        <v>0</v>
      </c>
      <c r="L51" s="35"/>
    </row>
    <row r="52" spans="2:13" ht="34.950000000000003" customHeight="1" x14ac:dyDescent="0.3">
      <c r="B52" s="84" t="str">
        <f t="shared" si="0"/>
        <v>CAD</v>
      </c>
      <c r="C52" s="85">
        <f>IF(ISTEXT(D52),MAX($C$5:$C51)+1,"")</f>
        <v>45</v>
      </c>
      <c r="D52" s="86" t="s">
        <v>11</v>
      </c>
      <c r="E52" s="177" t="s">
        <v>1005</v>
      </c>
      <c r="F52" s="228" t="s">
        <v>43</v>
      </c>
      <c r="G52" s="223"/>
      <c r="H52" s="248"/>
      <c r="I52" s="225">
        <f t="shared" si="1"/>
        <v>1</v>
      </c>
      <c r="J52" s="226">
        <f t="shared" si="2"/>
        <v>0</v>
      </c>
      <c r="K52" s="227">
        <f t="shared" si="6"/>
        <v>0</v>
      </c>
      <c r="L52" s="35"/>
    </row>
    <row r="53" spans="2:13" ht="41.4" x14ac:dyDescent="0.3">
      <c r="B53" s="84" t="str">
        <f>IF(C53="","",$B$4)</f>
        <v>CAD</v>
      </c>
      <c r="C53" s="85">
        <f>IF(ISTEXT(D53),MAX($C$5:$C52)+1,"")</f>
        <v>46</v>
      </c>
      <c r="D53" s="86" t="s">
        <v>10</v>
      </c>
      <c r="E53" s="174" t="s">
        <v>1006</v>
      </c>
      <c r="F53" s="228" t="s">
        <v>43</v>
      </c>
      <c r="G53" s="223"/>
      <c r="H53" s="248"/>
      <c r="I53" s="225">
        <f t="shared" si="1"/>
        <v>2</v>
      </c>
      <c r="J53" s="226">
        <f t="shared" si="2"/>
        <v>0</v>
      </c>
      <c r="K53" s="227">
        <f>I53*J53</f>
        <v>0</v>
      </c>
      <c r="L53" s="35"/>
    </row>
    <row r="54" spans="2:13" ht="34.950000000000003" customHeight="1" x14ac:dyDescent="0.3">
      <c r="B54" s="84" t="str">
        <f t="shared" si="0"/>
        <v>CAD</v>
      </c>
      <c r="C54" s="85">
        <f>IF(ISTEXT(D54),MAX($C$5:$C53)+1,"")</f>
        <v>47</v>
      </c>
      <c r="D54" s="86" t="s">
        <v>9</v>
      </c>
      <c r="E54" s="174" t="s">
        <v>1007</v>
      </c>
      <c r="F54" s="270" t="s">
        <v>43</v>
      </c>
      <c r="G54" s="223"/>
      <c r="H54" s="248"/>
      <c r="I54" s="225">
        <f t="shared" si="1"/>
        <v>3</v>
      </c>
      <c r="J54" s="226">
        <f t="shared" si="2"/>
        <v>0</v>
      </c>
      <c r="K54" s="227">
        <f t="shared" si="6"/>
        <v>0</v>
      </c>
      <c r="L54" s="35"/>
    </row>
    <row r="55" spans="2:13" ht="41.4" x14ac:dyDescent="0.3">
      <c r="B55" s="112" t="str">
        <f t="shared" si="0"/>
        <v>CAD</v>
      </c>
      <c r="C55" s="113">
        <f>IF(ISTEXT(D55),MAX($C$5:$C54)+1,"")</f>
        <v>48</v>
      </c>
      <c r="D55" s="114" t="s">
        <v>9</v>
      </c>
      <c r="E55" s="181" t="s">
        <v>1008</v>
      </c>
      <c r="F55" s="249" t="s">
        <v>43</v>
      </c>
      <c r="G55" s="250"/>
      <c r="H55" s="272"/>
      <c r="I55" s="273">
        <f t="shared" si="1"/>
        <v>3</v>
      </c>
      <c r="J55" s="274">
        <f t="shared" si="2"/>
        <v>0</v>
      </c>
      <c r="K55" s="275">
        <f t="shared" si="6"/>
        <v>0</v>
      </c>
      <c r="L55" s="61"/>
      <c r="M55" s="182"/>
    </row>
    <row r="56" spans="2:13" s="145" customFormat="1" ht="15.6" x14ac:dyDescent="0.3">
      <c r="B56" s="103" t="s">
        <v>1009</v>
      </c>
      <c r="C56" s="103"/>
      <c r="D56" s="103"/>
      <c r="E56" s="183"/>
      <c r="F56" s="184"/>
      <c r="G56" s="103"/>
      <c r="H56" s="103"/>
      <c r="I56" s="103"/>
      <c r="J56" s="103"/>
      <c r="K56" s="103"/>
      <c r="L56" s="183"/>
      <c r="M56" s="182"/>
    </row>
    <row r="57" spans="2:13" ht="34.950000000000003" customHeight="1" x14ac:dyDescent="0.3">
      <c r="B57" s="84" t="str">
        <f t="shared" si="0"/>
        <v>CAD</v>
      </c>
      <c r="C57" s="85">
        <f>IF(ISTEXT(D57),MAX($C$5:$C55)+1,"")</f>
        <v>49</v>
      </c>
      <c r="D57" s="86" t="s">
        <v>9</v>
      </c>
      <c r="E57" s="173" t="s">
        <v>1010</v>
      </c>
      <c r="F57" s="270" t="s">
        <v>43</v>
      </c>
      <c r="G57" s="223"/>
      <c r="H57" s="248"/>
      <c r="I57" s="225">
        <f t="shared" si="1"/>
        <v>3</v>
      </c>
      <c r="J57" s="226">
        <f t="shared" si="2"/>
        <v>0</v>
      </c>
      <c r="K57" s="227">
        <f>I57*J57</f>
        <v>0</v>
      </c>
      <c r="L57" s="35"/>
    </row>
    <row r="58" spans="2:13" ht="34.950000000000003" customHeight="1" x14ac:dyDescent="0.3">
      <c r="B58" s="84" t="str">
        <f t="shared" si="0"/>
        <v>CAD</v>
      </c>
      <c r="C58" s="85">
        <f>IF(ISTEXT(D58),MAX($C$5:$C57)+1,"")</f>
        <v>50</v>
      </c>
      <c r="D58" s="86" t="s">
        <v>9</v>
      </c>
      <c r="E58" s="173" t="s">
        <v>1011</v>
      </c>
      <c r="F58" s="228" t="s">
        <v>43</v>
      </c>
      <c r="G58" s="229"/>
      <c r="H58" s="247"/>
      <c r="I58" s="242">
        <f t="shared" si="1"/>
        <v>3</v>
      </c>
      <c r="J58" s="243">
        <f t="shared" si="2"/>
        <v>0</v>
      </c>
      <c r="K58" s="234">
        <f t="shared" ref="K58:K63" si="7">I58*J58</f>
        <v>0</v>
      </c>
      <c r="L58" s="35"/>
    </row>
    <row r="59" spans="2:13" ht="34.950000000000003" customHeight="1" x14ac:dyDescent="0.3">
      <c r="B59" s="84" t="str">
        <f t="shared" si="0"/>
        <v>CAD</v>
      </c>
      <c r="C59" s="85">
        <f>IF(ISTEXT(D59),MAX($C$5:$C58)+1,"")</f>
        <v>51</v>
      </c>
      <c r="D59" s="86" t="s">
        <v>9</v>
      </c>
      <c r="E59" s="174" t="s">
        <v>1012</v>
      </c>
      <c r="F59" s="228" t="s">
        <v>43</v>
      </c>
      <c r="G59" s="229"/>
      <c r="H59" s="247"/>
      <c r="I59" s="242">
        <f t="shared" si="1"/>
        <v>3</v>
      </c>
      <c r="J59" s="243">
        <f t="shared" si="2"/>
        <v>0</v>
      </c>
      <c r="K59" s="234">
        <f t="shared" si="7"/>
        <v>0</v>
      </c>
      <c r="L59" s="35"/>
    </row>
    <row r="60" spans="2:13" ht="34.950000000000003" customHeight="1" x14ac:dyDescent="0.3">
      <c r="B60" s="84" t="str">
        <f t="shared" si="0"/>
        <v>CAD</v>
      </c>
      <c r="C60" s="85">
        <f>IF(ISTEXT(D60),MAX($C$5:$C59)+1,"")</f>
        <v>52</v>
      </c>
      <c r="D60" s="86" t="s">
        <v>9</v>
      </c>
      <c r="E60" s="174" t="s">
        <v>1013</v>
      </c>
      <c r="F60" s="228" t="s">
        <v>43</v>
      </c>
      <c r="G60" s="229"/>
      <c r="H60" s="247"/>
      <c r="I60" s="242">
        <f t="shared" si="1"/>
        <v>3</v>
      </c>
      <c r="J60" s="243">
        <f t="shared" si="2"/>
        <v>0</v>
      </c>
      <c r="K60" s="234">
        <f t="shared" si="7"/>
        <v>0</v>
      </c>
      <c r="L60" s="35"/>
    </row>
    <row r="61" spans="2:13" ht="34.950000000000003" customHeight="1" x14ac:dyDescent="0.3">
      <c r="B61" s="84" t="str">
        <f t="shared" si="0"/>
        <v>CAD</v>
      </c>
      <c r="C61" s="85">
        <f>IF(ISTEXT(D61),MAX($C$5:$C60)+1,"")</f>
        <v>53</v>
      </c>
      <c r="D61" s="86" t="s">
        <v>9</v>
      </c>
      <c r="E61" s="174" t="s">
        <v>1014</v>
      </c>
      <c r="F61" s="270" t="s">
        <v>43</v>
      </c>
      <c r="G61" s="229"/>
      <c r="H61" s="247"/>
      <c r="I61" s="242">
        <f t="shared" si="1"/>
        <v>3</v>
      </c>
      <c r="J61" s="243">
        <f t="shared" si="2"/>
        <v>0</v>
      </c>
      <c r="K61" s="234">
        <f t="shared" si="7"/>
        <v>0</v>
      </c>
      <c r="L61" s="35"/>
    </row>
    <row r="62" spans="2:13" ht="30" customHeight="1" x14ac:dyDescent="0.3">
      <c r="B62" s="105" t="str">
        <f>IF(C62="","",$B$4)</f>
        <v/>
      </c>
      <c r="C62" s="106" t="str">
        <f>IF(ISTEXT(D62),MAX($C$5:$C61)+1,"")</f>
        <v/>
      </c>
      <c r="D62" s="106"/>
      <c r="E62" s="157" t="s">
        <v>1015</v>
      </c>
      <c r="F62" s="142"/>
      <c r="G62" s="108"/>
      <c r="H62" s="108"/>
      <c r="I62" s="108"/>
      <c r="J62" s="108"/>
      <c r="K62" s="108"/>
      <c r="L62" s="108"/>
    </row>
    <row r="63" spans="2:13" ht="34.950000000000003" customHeight="1" x14ac:dyDescent="0.3">
      <c r="B63" s="84" t="str">
        <f t="shared" si="0"/>
        <v>CAD</v>
      </c>
      <c r="C63" s="85">
        <f>IF(ISTEXT(D63),MAX($C$5:$C61)+1,"")</f>
        <v>54</v>
      </c>
      <c r="D63" s="86" t="s">
        <v>9</v>
      </c>
      <c r="E63" s="177" t="s">
        <v>1016</v>
      </c>
      <c r="F63" s="228" t="s">
        <v>43</v>
      </c>
      <c r="G63" s="229"/>
      <c r="H63" s="247"/>
      <c r="I63" s="242">
        <f t="shared" si="1"/>
        <v>3</v>
      </c>
      <c r="J63" s="243">
        <f t="shared" si="2"/>
        <v>0</v>
      </c>
      <c r="K63" s="234">
        <f t="shared" si="7"/>
        <v>0</v>
      </c>
      <c r="L63" s="35"/>
    </row>
    <row r="64" spans="2:13" ht="34.950000000000003" customHeight="1" x14ac:dyDescent="0.3">
      <c r="B64" s="84" t="str">
        <f t="shared" si="0"/>
        <v>CAD</v>
      </c>
      <c r="C64" s="85">
        <f>IF(ISTEXT(D64),MAX($C$5:$C63)+1,"")</f>
        <v>55</v>
      </c>
      <c r="D64" s="86" t="s">
        <v>9</v>
      </c>
      <c r="E64" s="177" t="s">
        <v>1017</v>
      </c>
      <c r="F64" s="270" t="s">
        <v>43</v>
      </c>
      <c r="G64" s="223"/>
      <c r="H64" s="248"/>
      <c r="I64" s="225">
        <f t="shared" si="1"/>
        <v>3</v>
      </c>
      <c r="J64" s="226">
        <f t="shared" si="2"/>
        <v>0</v>
      </c>
      <c r="K64" s="227">
        <f t="shared" ref="K64:K75" si="8">I64*J64</f>
        <v>0</v>
      </c>
      <c r="L64" s="35"/>
    </row>
    <row r="65" spans="2:12" ht="34.950000000000003" customHeight="1" x14ac:dyDescent="0.3">
      <c r="B65" s="84" t="str">
        <f t="shared" si="0"/>
        <v>CAD</v>
      </c>
      <c r="C65" s="85">
        <f>IF(ISTEXT(D65),MAX($C$5:$C64)+1,"")</f>
        <v>56</v>
      </c>
      <c r="D65" s="86" t="s">
        <v>9</v>
      </c>
      <c r="E65" s="177" t="s">
        <v>1018</v>
      </c>
      <c r="F65" s="228" t="s">
        <v>43</v>
      </c>
      <c r="G65" s="229"/>
      <c r="H65" s="247"/>
      <c r="I65" s="242">
        <f t="shared" si="1"/>
        <v>3</v>
      </c>
      <c r="J65" s="243">
        <f t="shared" si="2"/>
        <v>0</v>
      </c>
      <c r="K65" s="234">
        <f t="shared" si="8"/>
        <v>0</v>
      </c>
      <c r="L65" s="35"/>
    </row>
    <row r="66" spans="2:12" ht="34.950000000000003" customHeight="1" x14ac:dyDescent="0.3">
      <c r="B66" s="84" t="str">
        <f t="shared" si="0"/>
        <v>CAD</v>
      </c>
      <c r="C66" s="85">
        <f>IF(ISTEXT(D66),MAX($C$5:$C65)+1,"")</f>
        <v>57</v>
      </c>
      <c r="D66" s="86" t="s">
        <v>9</v>
      </c>
      <c r="E66" s="177" t="s">
        <v>1019</v>
      </c>
      <c r="F66" s="228" t="s">
        <v>43</v>
      </c>
      <c r="G66" s="229"/>
      <c r="H66" s="247"/>
      <c r="I66" s="242">
        <f t="shared" si="1"/>
        <v>3</v>
      </c>
      <c r="J66" s="243">
        <f t="shared" si="2"/>
        <v>0</v>
      </c>
      <c r="K66" s="234">
        <f t="shared" si="8"/>
        <v>0</v>
      </c>
      <c r="L66" s="35"/>
    </row>
    <row r="67" spans="2:12" ht="34.950000000000003" customHeight="1" x14ac:dyDescent="0.3">
      <c r="B67" s="84" t="str">
        <f t="shared" si="0"/>
        <v>CAD</v>
      </c>
      <c r="C67" s="85">
        <f>IF(ISTEXT(D67),MAX($C$5:$C66)+1,"")</f>
        <v>58</v>
      </c>
      <c r="D67" s="86" t="s">
        <v>10</v>
      </c>
      <c r="E67" s="177" t="s">
        <v>1020</v>
      </c>
      <c r="F67" s="228" t="s">
        <v>43</v>
      </c>
      <c r="G67" s="229"/>
      <c r="H67" s="247"/>
      <c r="I67" s="242">
        <f t="shared" si="1"/>
        <v>2</v>
      </c>
      <c r="J67" s="243">
        <f t="shared" si="2"/>
        <v>0</v>
      </c>
      <c r="K67" s="234">
        <f t="shared" si="8"/>
        <v>0</v>
      </c>
      <c r="L67" s="35"/>
    </row>
    <row r="68" spans="2:12" ht="34.950000000000003" customHeight="1" x14ac:dyDescent="0.3">
      <c r="B68" s="84" t="str">
        <f t="shared" si="0"/>
        <v>CAD</v>
      </c>
      <c r="C68" s="85">
        <f>IF(ISTEXT(D68),MAX($C$5:$C67)+1,"")</f>
        <v>59</v>
      </c>
      <c r="D68" s="86" t="s">
        <v>10</v>
      </c>
      <c r="E68" s="177" t="s">
        <v>1021</v>
      </c>
      <c r="F68" s="228" t="s">
        <v>43</v>
      </c>
      <c r="G68" s="229"/>
      <c r="H68" s="247"/>
      <c r="I68" s="242">
        <f t="shared" si="1"/>
        <v>2</v>
      </c>
      <c r="J68" s="243">
        <f t="shared" si="2"/>
        <v>0</v>
      </c>
      <c r="K68" s="234">
        <f t="shared" si="8"/>
        <v>0</v>
      </c>
      <c r="L68" s="35"/>
    </row>
    <row r="69" spans="2:12" ht="34.950000000000003" customHeight="1" x14ac:dyDescent="0.3">
      <c r="B69" s="84" t="str">
        <f t="shared" si="0"/>
        <v>CAD</v>
      </c>
      <c r="C69" s="85">
        <f>IF(ISTEXT(D69),MAX($C$5:$C68)+1,"")</f>
        <v>60</v>
      </c>
      <c r="D69" s="86" t="s">
        <v>9</v>
      </c>
      <c r="E69" s="177" t="s">
        <v>1022</v>
      </c>
      <c r="F69" s="228" t="s">
        <v>43</v>
      </c>
      <c r="G69" s="229"/>
      <c r="H69" s="247"/>
      <c r="I69" s="242">
        <f t="shared" si="1"/>
        <v>3</v>
      </c>
      <c r="J69" s="243">
        <f t="shared" si="2"/>
        <v>0</v>
      </c>
      <c r="K69" s="234">
        <f t="shared" si="8"/>
        <v>0</v>
      </c>
      <c r="L69" s="35"/>
    </row>
    <row r="70" spans="2:12" ht="34.950000000000003" customHeight="1" x14ac:dyDescent="0.3">
      <c r="B70" s="84" t="str">
        <f t="shared" si="0"/>
        <v>CAD</v>
      </c>
      <c r="C70" s="85">
        <f>IF(ISTEXT(D70),MAX($C$5:$C69)+1,"")</f>
        <v>61</v>
      </c>
      <c r="D70" s="86" t="s">
        <v>11</v>
      </c>
      <c r="E70" s="177" t="s">
        <v>1023</v>
      </c>
      <c r="F70" s="228" t="s">
        <v>43</v>
      </c>
      <c r="G70" s="223"/>
      <c r="H70" s="248"/>
      <c r="I70" s="225">
        <f t="shared" si="1"/>
        <v>1</v>
      </c>
      <c r="J70" s="226">
        <f t="shared" si="2"/>
        <v>0</v>
      </c>
      <c r="K70" s="227">
        <f t="shared" si="8"/>
        <v>0</v>
      </c>
      <c r="L70" s="35"/>
    </row>
    <row r="71" spans="2:12" ht="34.950000000000003" customHeight="1" x14ac:dyDescent="0.3">
      <c r="B71" s="84" t="str">
        <f t="shared" si="0"/>
        <v>CAD</v>
      </c>
      <c r="C71" s="85">
        <f>IF(ISTEXT(D71),MAX($C$5:$C70)+1,"")</f>
        <v>62</v>
      </c>
      <c r="D71" s="86" t="s">
        <v>9</v>
      </c>
      <c r="E71" s="177" t="s">
        <v>1024</v>
      </c>
      <c r="F71" s="228" t="s">
        <v>43</v>
      </c>
      <c r="G71" s="229"/>
      <c r="H71" s="247"/>
      <c r="I71" s="242">
        <f t="shared" si="1"/>
        <v>3</v>
      </c>
      <c r="J71" s="243">
        <f t="shared" si="2"/>
        <v>0</v>
      </c>
      <c r="K71" s="234">
        <f t="shared" si="8"/>
        <v>0</v>
      </c>
      <c r="L71" s="35"/>
    </row>
    <row r="72" spans="2:12" ht="34.950000000000003" customHeight="1" x14ac:dyDescent="0.3">
      <c r="B72" s="84" t="str">
        <f t="shared" ref="B72:B155" si="9">IF(C72="","",$B$4)</f>
        <v>CAD</v>
      </c>
      <c r="C72" s="85">
        <f>IF(ISTEXT(D72),MAX($C$5:$C71)+1,"")</f>
        <v>63</v>
      </c>
      <c r="D72" s="86" t="s">
        <v>9</v>
      </c>
      <c r="E72" s="177" t="s">
        <v>1025</v>
      </c>
      <c r="F72" s="228" t="s">
        <v>43</v>
      </c>
      <c r="G72" s="229"/>
      <c r="H72" s="247"/>
      <c r="I72" s="242">
        <f t="shared" ref="I72:I156" si="10">VLOOKUP($D72,SpecData,2,FALSE)</f>
        <v>3</v>
      </c>
      <c r="J72" s="243">
        <f t="shared" ref="J72:J156" si="11">VLOOKUP($F72,AvailabilityData,2,FALSE)</f>
        <v>0</v>
      </c>
      <c r="K72" s="234">
        <f t="shared" si="8"/>
        <v>0</v>
      </c>
      <c r="L72" s="35"/>
    </row>
    <row r="73" spans="2:12" ht="34.950000000000003" customHeight="1" x14ac:dyDescent="0.3">
      <c r="B73" s="84" t="str">
        <f t="shared" si="9"/>
        <v>CAD</v>
      </c>
      <c r="C73" s="85">
        <f>IF(ISTEXT(D73),MAX($C$5:$C72)+1,"")</f>
        <v>64</v>
      </c>
      <c r="D73" s="86" t="s">
        <v>11</v>
      </c>
      <c r="E73" s="174" t="s">
        <v>1026</v>
      </c>
      <c r="F73" s="228" t="s">
        <v>43</v>
      </c>
      <c r="G73" s="229"/>
      <c r="H73" s="247"/>
      <c r="I73" s="242">
        <f t="shared" si="10"/>
        <v>1</v>
      </c>
      <c r="J73" s="243">
        <f t="shared" si="11"/>
        <v>0</v>
      </c>
      <c r="K73" s="234">
        <f t="shared" si="8"/>
        <v>0</v>
      </c>
      <c r="L73" s="35"/>
    </row>
    <row r="74" spans="2:12" ht="34.950000000000003" customHeight="1" x14ac:dyDescent="0.3">
      <c r="B74" s="84" t="str">
        <f t="shared" si="9"/>
        <v>CAD</v>
      </c>
      <c r="C74" s="85">
        <f>IF(ISTEXT(D74),MAX($C$5:$C73)+1,"")</f>
        <v>65</v>
      </c>
      <c r="D74" s="86" t="s">
        <v>11</v>
      </c>
      <c r="E74" s="174" t="s">
        <v>1027</v>
      </c>
      <c r="F74" s="228" t="s">
        <v>43</v>
      </c>
      <c r="G74" s="229"/>
      <c r="H74" s="247"/>
      <c r="I74" s="242">
        <f t="shared" si="10"/>
        <v>1</v>
      </c>
      <c r="J74" s="243">
        <f t="shared" si="11"/>
        <v>0</v>
      </c>
      <c r="K74" s="234">
        <f t="shared" si="8"/>
        <v>0</v>
      </c>
      <c r="L74" s="35"/>
    </row>
    <row r="75" spans="2:12" ht="34.950000000000003" customHeight="1" x14ac:dyDescent="0.3">
      <c r="B75" s="84" t="str">
        <f t="shared" si="9"/>
        <v>CAD</v>
      </c>
      <c r="C75" s="85">
        <f>IF(ISTEXT(D75),MAX($C$5:$C74)+1,"")</f>
        <v>66</v>
      </c>
      <c r="D75" s="86" t="s">
        <v>9</v>
      </c>
      <c r="E75" s="174" t="s">
        <v>1028</v>
      </c>
      <c r="F75" s="228" t="s">
        <v>43</v>
      </c>
      <c r="G75" s="229"/>
      <c r="H75" s="247"/>
      <c r="I75" s="242">
        <f t="shared" si="10"/>
        <v>3</v>
      </c>
      <c r="J75" s="243">
        <f t="shared" si="11"/>
        <v>0</v>
      </c>
      <c r="K75" s="234">
        <f t="shared" si="8"/>
        <v>0</v>
      </c>
      <c r="L75" s="67"/>
    </row>
    <row r="76" spans="2:12" ht="30" customHeight="1" x14ac:dyDescent="0.3">
      <c r="B76" s="105" t="str">
        <f t="shared" si="9"/>
        <v/>
      </c>
      <c r="C76" s="106" t="str">
        <f>IF(ISTEXT(D76),MAX($C$5:$C75)+1,"")</f>
        <v/>
      </c>
      <c r="D76" s="106"/>
      <c r="E76" s="157" t="s">
        <v>1029</v>
      </c>
      <c r="F76" s="142"/>
      <c r="G76" s="108"/>
      <c r="H76" s="108"/>
      <c r="I76" s="108"/>
      <c r="J76" s="108"/>
      <c r="K76" s="108"/>
      <c r="L76" s="108"/>
    </row>
    <row r="77" spans="2:12" ht="34.950000000000003" customHeight="1" x14ac:dyDescent="0.3">
      <c r="B77" s="84" t="str">
        <f t="shared" si="9"/>
        <v>CAD</v>
      </c>
      <c r="C77" s="85">
        <f>IF(ISTEXT(D77),MAX($C$5:$C75)+1,"")</f>
        <v>67</v>
      </c>
      <c r="D77" s="86" t="s">
        <v>11</v>
      </c>
      <c r="E77" s="177" t="s">
        <v>900</v>
      </c>
      <c r="F77" s="228" t="s">
        <v>43</v>
      </c>
      <c r="G77" s="223"/>
      <c r="H77" s="248"/>
      <c r="I77" s="225">
        <f t="shared" si="10"/>
        <v>1</v>
      </c>
      <c r="J77" s="226">
        <f t="shared" si="11"/>
        <v>0</v>
      </c>
      <c r="K77" s="227">
        <f t="shared" ref="K77:K96" si="12">I77*J77</f>
        <v>0</v>
      </c>
      <c r="L77" s="35"/>
    </row>
    <row r="78" spans="2:12" ht="34.950000000000003" customHeight="1" x14ac:dyDescent="0.3">
      <c r="B78" s="84" t="str">
        <f t="shared" si="9"/>
        <v>CAD</v>
      </c>
      <c r="C78" s="85">
        <f>IF(ISTEXT(D78),MAX($C$5:$C77)+1,"")</f>
        <v>68</v>
      </c>
      <c r="D78" s="86" t="s">
        <v>9</v>
      </c>
      <c r="E78" s="177" t="s">
        <v>901</v>
      </c>
      <c r="F78" s="228" t="s">
        <v>43</v>
      </c>
      <c r="G78" s="229"/>
      <c r="H78" s="247"/>
      <c r="I78" s="242">
        <f t="shared" si="10"/>
        <v>3</v>
      </c>
      <c r="J78" s="243">
        <f t="shared" si="11"/>
        <v>0</v>
      </c>
      <c r="K78" s="234">
        <f t="shared" si="12"/>
        <v>0</v>
      </c>
      <c r="L78" s="35"/>
    </row>
    <row r="79" spans="2:12" ht="34.950000000000003" customHeight="1" x14ac:dyDescent="0.3">
      <c r="B79" s="84" t="str">
        <f t="shared" si="9"/>
        <v>CAD</v>
      </c>
      <c r="C79" s="85">
        <f>IF(ISTEXT(D79),MAX($C$5:$C78)+1,"")</f>
        <v>69</v>
      </c>
      <c r="D79" s="86" t="s">
        <v>9</v>
      </c>
      <c r="E79" s="177" t="s">
        <v>902</v>
      </c>
      <c r="F79" s="228" t="s">
        <v>43</v>
      </c>
      <c r="G79" s="229"/>
      <c r="H79" s="247"/>
      <c r="I79" s="242">
        <f t="shared" si="10"/>
        <v>3</v>
      </c>
      <c r="J79" s="243">
        <f t="shared" si="11"/>
        <v>0</v>
      </c>
      <c r="K79" s="234">
        <f t="shared" si="12"/>
        <v>0</v>
      </c>
      <c r="L79" s="35"/>
    </row>
    <row r="80" spans="2:12" ht="34.950000000000003" customHeight="1" x14ac:dyDescent="0.3">
      <c r="B80" s="84" t="str">
        <f t="shared" si="9"/>
        <v>CAD</v>
      </c>
      <c r="C80" s="85">
        <f>IF(ISTEXT(D80),MAX($C$5:$C79)+1,"")</f>
        <v>70</v>
      </c>
      <c r="D80" s="86" t="s">
        <v>10</v>
      </c>
      <c r="E80" s="177" t="s">
        <v>903</v>
      </c>
      <c r="F80" s="228" t="s">
        <v>43</v>
      </c>
      <c r="G80" s="229"/>
      <c r="H80" s="247"/>
      <c r="I80" s="242">
        <f t="shared" si="10"/>
        <v>2</v>
      </c>
      <c r="J80" s="243">
        <f t="shared" si="11"/>
        <v>0</v>
      </c>
      <c r="K80" s="234">
        <f t="shared" si="12"/>
        <v>0</v>
      </c>
      <c r="L80" s="35"/>
    </row>
    <row r="81" spans="2:13" ht="34.950000000000003" customHeight="1" x14ac:dyDescent="0.3">
      <c r="B81" s="84" t="str">
        <f t="shared" si="9"/>
        <v>CAD</v>
      </c>
      <c r="C81" s="85">
        <f>IF(ISTEXT(D81),MAX($C$5:$C80)+1,"")</f>
        <v>71</v>
      </c>
      <c r="D81" s="86" t="s">
        <v>9</v>
      </c>
      <c r="E81" s="177" t="s">
        <v>904</v>
      </c>
      <c r="F81" s="228" t="s">
        <v>43</v>
      </c>
      <c r="G81" s="229"/>
      <c r="H81" s="247"/>
      <c r="I81" s="242">
        <f t="shared" si="10"/>
        <v>3</v>
      </c>
      <c r="J81" s="243">
        <f t="shared" si="11"/>
        <v>0</v>
      </c>
      <c r="K81" s="234">
        <f t="shared" si="12"/>
        <v>0</v>
      </c>
      <c r="L81" s="35"/>
    </row>
    <row r="82" spans="2:13" ht="34.950000000000003" customHeight="1" x14ac:dyDescent="0.3">
      <c r="B82" s="84" t="str">
        <f t="shared" si="9"/>
        <v>CAD</v>
      </c>
      <c r="C82" s="85">
        <f>IF(ISTEXT(D82),MAX($C$5:$C81)+1,"")</f>
        <v>72</v>
      </c>
      <c r="D82" s="86" t="s">
        <v>11</v>
      </c>
      <c r="E82" s="177" t="s">
        <v>905</v>
      </c>
      <c r="F82" s="228" t="s">
        <v>43</v>
      </c>
      <c r="G82" s="229"/>
      <c r="H82" s="247"/>
      <c r="I82" s="242">
        <f t="shared" si="10"/>
        <v>1</v>
      </c>
      <c r="J82" s="243">
        <f t="shared" si="11"/>
        <v>0</v>
      </c>
      <c r="K82" s="234">
        <f t="shared" si="12"/>
        <v>0</v>
      </c>
      <c r="L82" s="35"/>
    </row>
    <row r="83" spans="2:13" ht="34.950000000000003" customHeight="1" x14ac:dyDescent="0.3">
      <c r="B83" s="84" t="str">
        <f t="shared" si="9"/>
        <v>CAD</v>
      </c>
      <c r="C83" s="85">
        <f>IF(ISTEXT(D83),MAX($C$5:$C82)+1,"")</f>
        <v>73</v>
      </c>
      <c r="D83" s="86" t="s">
        <v>11</v>
      </c>
      <c r="E83" s="174" t="s">
        <v>1030</v>
      </c>
      <c r="F83" s="228" t="s">
        <v>43</v>
      </c>
      <c r="G83" s="223"/>
      <c r="H83" s="248"/>
      <c r="I83" s="225">
        <f t="shared" si="10"/>
        <v>1</v>
      </c>
      <c r="J83" s="226">
        <f t="shared" si="11"/>
        <v>0</v>
      </c>
      <c r="K83" s="227">
        <f t="shared" si="12"/>
        <v>0</v>
      </c>
      <c r="L83" s="35"/>
    </row>
    <row r="84" spans="2:13" ht="34.950000000000003" customHeight="1" x14ac:dyDescent="0.3">
      <c r="B84" s="84" t="str">
        <f t="shared" si="9"/>
        <v>CAD</v>
      </c>
      <c r="C84" s="85">
        <f>IF(ISTEXT(D84),MAX($C$5:$C83)+1,"")</f>
        <v>74</v>
      </c>
      <c r="D84" s="86" t="s">
        <v>9</v>
      </c>
      <c r="E84" s="174" t="s">
        <v>1031</v>
      </c>
      <c r="F84" s="228" t="s">
        <v>43</v>
      </c>
      <c r="G84" s="229"/>
      <c r="H84" s="247"/>
      <c r="I84" s="242">
        <f t="shared" si="10"/>
        <v>3</v>
      </c>
      <c r="J84" s="243">
        <f t="shared" si="11"/>
        <v>0</v>
      </c>
      <c r="K84" s="234">
        <f t="shared" si="12"/>
        <v>0</v>
      </c>
      <c r="L84" s="35"/>
    </row>
    <row r="85" spans="2:13" ht="41.4" x14ac:dyDescent="0.3">
      <c r="B85" s="84" t="str">
        <f t="shared" si="9"/>
        <v>CAD</v>
      </c>
      <c r="C85" s="85">
        <f>IF(ISTEXT(D85),MAX($C$5:$C84)+1,"")</f>
        <v>75</v>
      </c>
      <c r="D85" s="86" t="s">
        <v>9</v>
      </c>
      <c r="E85" s="174" t="s">
        <v>1032</v>
      </c>
      <c r="F85" s="228" t="s">
        <v>43</v>
      </c>
      <c r="G85" s="229"/>
      <c r="H85" s="247"/>
      <c r="I85" s="242">
        <f t="shared" si="10"/>
        <v>3</v>
      </c>
      <c r="J85" s="243">
        <f t="shared" si="11"/>
        <v>0</v>
      </c>
      <c r="K85" s="234">
        <f t="shared" si="12"/>
        <v>0</v>
      </c>
      <c r="L85" s="35"/>
    </row>
    <row r="86" spans="2:13" ht="34.950000000000003" customHeight="1" x14ac:dyDescent="0.3">
      <c r="B86" s="84" t="str">
        <f>IF(C86="","",$B$4)</f>
        <v>CAD</v>
      </c>
      <c r="C86" s="85">
        <f>IF(ISTEXT(D86),MAX($C$5:$C85)+1,"")</f>
        <v>76</v>
      </c>
      <c r="D86" s="86" t="s">
        <v>9</v>
      </c>
      <c r="E86" s="175" t="s">
        <v>1033</v>
      </c>
      <c r="F86" s="228" t="s">
        <v>43</v>
      </c>
      <c r="G86" s="229"/>
      <c r="H86" s="247"/>
      <c r="I86" s="242">
        <f>VLOOKUP($D86,SpecData,2,FALSE)</f>
        <v>3</v>
      </c>
      <c r="J86" s="243">
        <f>VLOOKUP($F86,AvailabilityData,2,FALSE)</f>
        <v>0</v>
      </c>
      <c r="K86" s="234">
        <f>I86*J86</f>
        <v>0</v>
      </c>
      <c r="L86" s="36"/>
    </row>
    <row r="87" spans="2:13" ht="34.950000000000003" customHeight="1" x14ac:dyDescent="0.3">
      <c r="B87" s="84" t="str">
        <f t="shared" si="9"/>
        <v>CAD</v>
      </c>
      <c r="C87" s="85">
        <f>IF(ISTEXT(D87),MAX($C$5:$C86)+1,"")</f>
        <v>77</v>
      </c>
      <c r="D87" s="86" t="s">
        <v>10</v>
      </c>
      <c r="E87" s="174" t="s">
        <v>1034</v>
      </c>
      <c r="F87" s="271" t="s">
        <v>43</v>
      </c>
      <c r="G87" s="229"/>
      <c r="H87" s="247"/>
      <c r="I87" s="242">
        <f t="shared" si="10"/>
        <v>2</v>
      </c>
      <c r="J87" s="243">
        <f t="shared" si="11"/>
        <v>0</v>
      </c>
      <c r="K87" s="234">
        <f t="shared" si="12"/>
        <v>0</v>
      </c>
      <c r="L87" s="35"/>
    </row>
    <row r="88" spans="2:13" ht="34.950000000000003" customHeight="1" x14ac:dyDescent="0.3">
      <c r="B88" s="84" t="str">
        <f t="shared" si="9"/>
        <v>CAD</v>
      </c>
      <c r="C88" s="85">
        <f>IF(ISTEXT(D88),MAX($C$5:$C87)+1,"")</f>
        <v>78</v>
      </c>
      <c r="D88" s="86" t="s">
        <v>9</v>
      </c>
      <c r="E88" s="174" t="s">
        <v>1035</v>
      </c>
      <c r="F88" s="228" t="s">
        <v>43</v>
      </c>
      <c r="G88" s="229"/>
      <c r="H88" s="247"/>
      <c r="I88" s="242">
        <f t="shared" si="10"/>
        <v>3</v>
      </c>
      <c r="J88" s="243">
        <f t="shared" si="11"/>
        <v>0</v>
      </c>
      <c r="K88" s="234">
        <f t="shared" si="12"/>
        <v>0</v>
      </c>
      <c r="L88" s="35"/>
    </row>
    <row r="89" spans="2:13" ht="34.950000000000003" customHeight="1" x14ac:dyDescent="0.3">
      <c r="B89" s="84" t="str">
        <f t="shared" si="9"/>
        <v>CAD</v>
      </c>
      <c r="C89" s="85">
        <f>IF(ISTEXT(D89),MAX($C$5:$C88)+1,"")</f>
        <v>79</v>
      </c>
      <c r="D89" s="86" t="s">
        <v>9</v>
      </c>
      <c r="E89" s="174" t="s">
        <v>1036</v>
      </c>
      <c r="F89" s="228" t="s">
        <v>43</v>
      </c>
      <c r="G89" s="229"/>
      <c r="H89" s="247"/>
      <c r="I89" s="242">
        <f t="shared" si="10"/>
        <v>3</v>
      </c>
      <c r="J89" s="243">
        <f t="shared" si="11"/>
        <v>0</v>
      </c>
      <c r="K89" s="234">
        <f t="shared" si="12"/>
        <v>0</v>
      </c>
      <c r="L89" s="35"/>
    </row>
    <row r="90" spans="2:13" ht="34.950000000000003" customHeight="1" x14ac:dyDescent="0.3">
      <c r="B90" s="84" t="str">
        <f t="shared" si="9"/>
        <v>CAD</v>
      </c>
      <c r="C90" s="85">
        <f>IF(ISTEXT(D90),MAX($C$5:$C89)+1,"")</f>
        <v>80</v>
      </c>
      <c r="D90" s="86" t="s">
        <v>9</v>
      </c>
      <c r="E90" s="174" t="s">
        <v>1037</v>
      </c>
      <c r="F90" s="228" t="s">
        <v>43</v>
      </c>
      <c r="G90" s="223"/>
      <c r="H90" s="248"/>
      <c r="I90" s="225">
        <f t="shared" si="10"/>
        <v>3</v>
      </c>
      <c r="J90" s="226">
        <f t="shared" si="11"/>
        <v>0</v>
      </c>
      <c r="K90" s="227">
        <f t="shared" si="12"/>
        <v>0</v>
      </c>
      <c r="L90" s="35"/>
    </row>
    <row r="91" spans="2:13" ht="34.950000000000003" customHeight="1" x14ac:dyDescent="0.3">
      <c r="B91" s="84" t="str">
        <f t="shared" si="9"/>
        <v>CAD</v>
      </c>
      <c r="C91" s="85">
        <f>IF(ISTEXT(D91),MAX($C$5:$C90)+1,"")</f>
        <v>81</v>
      </c>
      <c r="D91" s="86" t="s">
        <v>9</v>
      </c>
      <c r="E91" s="174" t="s">
        <v>1038</v>
      </c>
      <c r="F91" s="228" t="s">
        <v>43</v>
      </c>
      <c r="G91" s="229"/>
      <c r="H91" s="247"/>
      <c r="I91" s="242">
        <f t="shared" si="10"/>
        <v>3</v>
      </c>
      <c r="J91" s="243">
        <f t="shared" si="11"/>
        <v>0</v>
      </c>
      <c r="K91" s="234">
        <f t="shared" si="12"/>
        <v>0</v>
      </c>
      <c r="L91" s="67"/>
    </row>
    <row r="92" spans="2:13" ht="34.950000000000003" customHeight="1" x14ac:dyDescent="0.3">
      <c r="B92" s="84" t="str">
        <f t="shared" si="9"/>
        <v>CAD</v>
      </c>
      <c r="C92" s="85">
        <f>IF(ISTEXT(D92),MAX($C$5:$C91)+1,"")</f>
        <v>82</v>
      </c>
      <c r="D92" s="86" t="s">
        <v>9</v>
      </c>
      <c r="E92" s="174" t="s">
        <v>1039</v>
      </c>
      <c r="F92" s="228" t="s">
        <v>43</v>
      </c>
      <c r="G92" s="229"/>
      <c r="H92" s="247"/>
      <c r="I92" s="242">
        <f t="shared" si="10"/>
        <v>3</v>
      </c>
      <c r="J92" s="243">
        <f t="shared" si="11"/>
        <v>0</v>
      </c>
      <c r="K92" s="234">
        <f t="shared" si="12"/>
        <v>0</v>
      </c>
      <c r="L92" s="35"/>
    </row>
    <row r="93" spans="2:13" ht="34.950000000000003" customHeight="1" x14ac:dyDescent="0.3">
      <c r="B93" s="84" t="str">
        <f t="shared" si="9"/>
        <v>CAD</v>
      </c>
      <c r="C93" s="85">
        <f>IF(ISTEXT(D93),MAX($C$5:$C92)+1,"")</f>
        <v>83</v>
      </c>
      <c r="D93" s="86" t="s">
        <v>9</v>
      </c>
      <c r="E93" s="174" t="s">
        <v>1040</v>
      </c>
      <c r="F93" s="270" t="s">
        <v>43</v>
      </c>
      <c r="G93" s="229"/>
      <c r="H93" s="247"/>
      <c r="I93" s="242">
        <f t="shared" si="10"/>
        <v>3</v>
      </c>
      <c r="J93" s="243">
        <f t="shared" si="11"/>
        <v>0</v>
      </c>
      <c r="K93" s="234">
        <f t="shared" si="12"/>
        <v>0</v>
      </c>
      <c r="L93" s="35"/>
    </row>
    <row r="94" spans="2:13" ht="34.950000000000003" customHeight="1" x14ac:dyDescent="0.3">
      <c r="B94" s="84" t="str">
        <f t="shared" si="9"/>
        <v>CAD</v>
      </c>
      <c r="C94" s="85">
        <f>IF(ISTEXT(D94),MAX($C$5:$C93)+1,"")</f>
        <v>84</v>
      </c>
      <c r="D94" s="86" t="s">
        <v>10</v>
      </c>
      <c r="E94" s="174" t="s">
        <v>1041</v>
      </c>
      <c r="F94" s="228" t="s">
        <v>43</v>
      </c>
      <c r="G94" s="229"/>
      <c r="H94" s="247"/>
      <c r="I94" s="242">
        <f t="shared" si="10"/>
        <v>2</v>
      </c>
      <c r="J94" s="243">
        <f t="shared" si="11"/>
        <v>0</v>
      </c>
      <c r="K94" s="234">
        <f t="shared" si="12"/>
        <v>0</v>
      </c>
      <c r="L94" s="35"/>
    </row>
    <row r="95" spans="2:13" ht="34.950000000000003" customHeight="1" x14ac:dyDescent="0.3">
      <c r="B95" s="84" t="str">
        <f t="shared" si="9"/>
        <v>CAD</v>
      </c>
      <c r="C95" s="85">
        <f>IF(ISTEXT(D95),MAX($C$5:$C94)+1,"")</f>
        <v>85</v>
      </c>
      <c r="D95" s="86" t="s">
        <v>9</v>
      </c>
      <c r="E95" s="174" t="s">
        <v>1042</v>
      </c>
      <c r="F95" s="228" t="s">
        <v>43</v>
      </c>
      <c r="G95" s="229"/>
      <c r="H95" s="247"/>
      <c r="I95" s="242">
        <f t="shared" si="10"/>
        <v>3</v>
      </c>
      <c r="J95" s="243">
        <f t="shared" si="11"/>
        <v>0</v>
      </c>
      <c r="K95" s="234">
        <f t="shared" si="12"/>
        <v>0</v>
      </c>
      <c r="L95" s="35"/>
    </row>
    <row r="96" spans="2:13" ht="34.950000000000003" customHeight="1" x14ac:dyDescent="0.3">
      <c r="B96" s="84" t="str">
        <f t="shared" si="9"/>
        <v>CAD</v>
      </c>
      <c r="C96" s="85">
        <f>IF(ISTEXT(D96),MAX($C$5:$C95)+1,"")</f>
        <v>86</v>
      </c>
      <c r="D96" s="86" t="s">
        <v>9</v>
      </c>
      <c r="E96" s="174" t="s">
        <v>1043</v>
      </c>
      <c r="F96" s="228" t="s">
        <v>43</v>
      </c>
      <c r="G96" s="223"/>
      <c r="H96" s="248"/>
      <c r="I96" s="225">
        <f t="shared" si="10"/>
        <v>3</v>
      </c>
      <c r="J96" s="226">
        <f t="shared" si="11"/>
        <v>0</v>
      </c>
      <c r="K96" s="227">
        <f t="shared" si="12"/>
        <v>0</v>
      </c>
      <c r="L96" s="35"/>
      <c r="M96" s="182"/>
    </row>
    <row r="97" spans="2:13" s="145" customFormat="1" ht="27.6" x14ac:dyDescent="0.3">
      <c r="B97" s="84" t="str">
        <f t="shared" si="9"/>
        <v>CAD</v>
      </c>
      <c r="C97" s="85">
        <f>IF(ISTEXT(D97),MAX($C$5:$C96)+1,"")</f>
        <v>87</v>
      </c>
      <c r="D97" s="86" t="s">
        <v>10</v>
      </c>
      <c r="E97" s="174" t="s">
        <v>1044</v>
      </c>
      <c r="F97" s="271" t="s">
        <v>43</v>
      </c>
      <c r="G97" s="229"/>
      <c r="H97" s="247"/>
      <c r="I97" s="242">
        <f t="shared" si="10"/>
        <v>2</v>
      </c>
      <c r="J97" s="243">
        <f t="shared" si="11"/>
        <v>0</v>
      </c>
      <c r="K97" s="234">
        <f t="shared" ref="K97:K102" si="13">I97*J97</f>
        <v>0</v>
      </c>
      <c r="L97" s="35"/>
      <c r="M97" s="182"/>
    </row>
    <row r="98" spans="2:13" ht="34.950000000000003" customHeight="1" x14ac:dyDescent="0.3">
      <c r="B98" s="103" t="s">
        <v>1045</v>
      </c>
      <c r="C98" s="103"/>
      <c r="D98" s="103"/>
      <c r="E98" s="103"/>
      <c r="F98" s="142"/>
      <c r="G98" s="103"/>
      <c r="H98" s="103"/>
      <c r="I98" s="103"/>
      <c r="J98" s="103"/>
      <c r="K98" s="103"/>
      <c r="L98" s="103"/>
    </row>
    <row r="99" spans="2:13" ht="34.950000000000003" customHeight="1" x14ac:dyDescent="0.3">
      <c r="B99" s="84" t="str">
        <f t="shared" si="9"/>
        <v>CAD</v>
      </c>
      <c r="C99" s="85">
        <f>IF(ISTEXT(D99),MAX($C$5:$C97)+1,"")</f>
        <v>88</v>
      </c>
      <c r="D99" s="86" t="s">
        <v>9</v>
      </c>
      <c r="E99" s="173" t="s">
        <v>741</v>
      </c>
      <c r="F99" s="228" t="s">
        <v>43</v>
      </c>
      <c r="G99" s="229"/>
      <c r="H99" s="247"/>
      <c r="I99" s="242">
        <f t="shared" si="10"/>
        <v>3</v>
      </c>
      <c r="J99" s="243">
        <f t="shared" si="11"/>
        <v>0</v>
      </c>
      <c r="K99" s="234">
        <f t="shared" si="13"/>
        <v>0</v>
      </c>
      <c r="L99" s="35"/>
    </row>
    <row r="100" spans="2:13" ht="34.950000000000003" customHeight="1" x14ac:dyDescent="0.3">
      <c r="B100" s="84" t="str">
        <f t="shared" si="9"/>
        <v>CAD</v>
      </c>
      <c r="C100" s="85">
        <f>IF(ISTEXT(D100),MAX($C$5:$C99)+1,"")</f>
        <v>89</v>
      </c>
      <c r="D100" s="86" t="s">
        <v>9</v>
      </c>
      <c r="E100" s="173" t="s">
        <v>1046</v>
      </c>
      <c r="F100" s="228" t="s">
        <v>43</v>
      </c>
      <c r="G100" s="229"/>
      <c r="H100" s="247"/>
      <c r="I100" s="242">
        <f t="shared" si="10"/>
        <v>3</v>
      </c>
      <c r="J100" s="243">
        <f t="shared" si="11"/>
        <v>0</v>
      </c>
      <c r="K100" s="234">
        <f t="shared" si="13"/>
        <v>0</v>
      </c>
      <c r="L100" s="35"/>
    </row>
    <row r="101" spans="2:13" ht="34.950000000000003" customHeight="1" x14ac:dyDescent="0.3">
      <c r="B101" s="84" t="str">
        <f t="shared" si="9"/>
        <v>CAD</v>
      </c>
      <c r="C101" s="85">
        <f>IF(ISTEXT(D101),MAX($C$5:$C100)+1,"")</f>
        <v>90</v>
      </c>
      <c r="D101" s="86" t="s">
        <v>9</v>
      </c>
      <c r="E101" s="173" t="s">
        <v>1047</v>
      </c>
      <c r="F101" s="228" t="s">
        <v>43</v>
      </c>
      <c r="G101" s="229"/>
      <c r="H101" s="247"/>
      <c r="I101" s="242">
        <f t="shared" si="10"/>
        <v>3</v>
      </c>
      <c r="J101" s="243">
        <f t="shared" si="11"/>
        <v>0</v>
      </c>
      <c r="K101" s="234">
        <f t="shared" si="13"/>
        <v>0</v>
      </c>
      <c r="L101" s="35"/>
    </row>
    <row r="102" spans="2:13" ht="34.950000000000003" customHeight="1" x14ac:dyDescent="0.3">
      <c r="B102" s="84" t="str">
        <f t="shared" si="9"/>
        <v>CAD</v>
      </c>
      <c r="C102" s="85">
        <f>IF(ISTEXT(D102),MAX($C$5:$C101)+1,"")</f>
        <v>91</v>
      </c>
      <c r="D102" s="86" t="s">
        <v>11</v>
      </c>
      <c r="E102" s="173" t="s">
        <v>1048</v>
      </c>
      <c r="F102" s="228" t="s">
        <v>43</v>
      </c>
      <c r="G102" s="229"/>
      <c r="H102" s="247"/>
      <c r="I102" s="242">
        <f t="shared" si="10"/>
        <v>1</v>
      </c>
      <c r="J102" s="243">
        <f t="shared" si="11"/>
        <v>0</v>
      </c>
      <c r="K102" s="234">
        <f t="shared" si="13"/>
        <v>0</v>
      </c>
      <c r="L102" s="35"/>
    </row>
    <row r="103" spans="2:13" ht="34.950000000000003" customHeight="1" x14ac:dyDescent="0.3">
      <c r="B103" s="84" t="str">
        <f t="shared" si="9"/>
        <v>CAD</v>
      </c>
      <c r="C103" s="85">
        <f>IF(ISTEXT(D103),MAX($C$5:$C102)+1,"")</f>
        <v>92</v>
      </c>
      <c r="D103" s="86" t="s">
        <v>11</v>
      </c>
      <c r="E103" s="173" t="s">
        <v>743</v>
      </c>
      <c r="F103" s="228" t="s">
        <v>43</v>
      </c>
      <c r="G103" s="223"/>
      <c r="H103" s="248"/>
      <c r="I103" s="225">
        <f t="shared" si="10"/>
        <v>1</v>
      </c>
      <c r="J103" s="226">
        <f t="shared" si="11"/>
        <v>0</v>
      </c>
      <c r="K103" s="227">
        <f>I103*J103</f>
        <v>0</v>
      </c>
      <c r="L103" s="35"/>
    </row>
    <row r="104" spans="2:13" ht="27.6" x14ac:dyDescent="0.3">
      <c r="B104" s="84" t="str">
        <f t="shared" si="9"/>
        <v>CAD</v>
      </c>
      <c r="C104" s="85">
        <f>IF(ISTEXT(D104),MAX($C$5:$C103)+1,"")</f>
        <v>93</v>
      </c>
      <c r="D104" s="86" t="s">
        <v>9</v>
      </c>
      <c r="E104" s="175" t="s">
        <v>1049</v>
      </c>
      <c r="F104" s="228" t="s">
        <v>43</v>
      </c>
      <c r="G104" s="229"/>
      <c r="H104" s="247"/>
      <c r="I104" s="242">
        <f t="shared" si="10"/>
        <v>3</v>
      </c>
      <c r="J104" s="243">
        <f t="shared" si="11"/>
        <v>0</v>
      </c>
      <c r="K104" s="234">
        <f t="shared" ref="K104:K111" si="14">I104*J104</f>
        <v>0</v>
      </c>
      <c r="L104" s="35"/>
    </row>
    <row r="105" spans="2:13" ht="41.4" x14ac:dyDescent="0.3">
      <c r="B105" s="84" t="str">
        <f t="shared" si="9"/>
        <v>CAD</v>
      </c>
      <c r="C105" s="85">
        <f>IF(ISTEXT(D105),MAX($C$5:$C104)+1,"")</f>
        <v>94</v>
      </c>
      <c r="D105" s="86" t="s">
        <v>9</v>
      </c>
      <c r="E105" s="174" t="s">
        <v>1050</v>
      </c>
      <c r="F105" s="228" t="s">
        <v>43</v>
      </c>
      <c r="G105" s="229"/>
      <c r="H105" s="247"/>
      <c r="I105" s="242">
        <f t="shared" si="10"/>
        <v>3</v>
      </c>
      <c r="J105" s="243">
        <f t="shared" si="11"/>
        <v>0</v>
      </c>
      <c r="K105" s="234">
        <f t="shared" si="14"/>
        <v>0</v>
      </c>
      <c r="L105" s="35"/>
    </row>
    <row r="106" spans="2:13" ht="34.950000000000003" customHeight="1" x14ac:dyDescent="0.3">
      <c r="B106" s="84" t="str">
        <f t="shared" si="9"/>
        <v>CAD</v>
      </c>
      <c r="C106" s="85">
        <f>IF(ISTEXT(D106),MAX($C$5:$C105)+1,"")</f>
        <v>95</v>
      </c>
      <c r="D106" s="86" t="s">
        <v>9</v>
      </c>
      <c r="E106" s="174" t="s">
        <v>1051</v>
      </c>
      <c r="F106" s="228" t="s">
        <v>43</v>
      </c>
      <c r="G106" s="229"/>
      <c r="H106" s="247"/>
      <c r="I106" s="242">
        <f t="shared" si="10"/>
        <v>3</v>
      </c>
      <c r="J106" s="243">
        <f t="shared" si="11"/>
        <v>0</v>
      </c>
      <c r="K106" s="234">
        <f t="shared" si="14"/>
        <v>0</v>
      </c>
      <c r="L106" s="35"/>
    </row>
    <row r="107" spans="2:13" ht="34.950000000000003" customHeight="1" x14ac:dyDescent="0.3">
      <c r="B107" s="84" t="str">
        <f t="shared" si="9"/>
        <v>CAD</v>
      </c>
      <c r="C107" s="85">
        <f>IF(ISTEXT(D107),MAX($C$5:$C106)+1,"")</f>
        <v>96</v>
      </c>
      <c r="D107" s="86" t="s">
        <v>9</v>
      </c>
      <c r="E107" s="174" t="s">
        <v>1052</v>
      </c>
      <c r="F107" s="228" t="s">
        <v>43</v>
      </c>
      <c r="G107" s="229"/>
      <c r="H107" s="247"/>
      <c r="I107" s="242">
        <f t="shared" si="10"/>
        <v>3</v>
      </c>
      <c r="J107" s="243">
        <f t="shared" si="11"/>
        <v>0</v>
      </c>
      <c r="K107" s="234">
        <f t="shared" si="14"/>
        <v>0</v>
      </c>
      <c r="L107" s="35"/>
    </row>
    <row r="108" spans="2:13" ht="34.950000000000003" customHeight="1" x14ac:dyDescent="0.3">
      <c r="B108" s="84" t="str">
        <f t="shared" si="9"/>
        <v>CAD</v>
      </c>
      <c r="C108" s="85">
        <f>IF(ISTEXT(D108),MAX($C$5:$C107)+1,"")</f>
        <v>97</v>
      </c>
      <c r="D108" s="86" t="s">
        <v>9</v>
      </c>
      <c r="E108" s="174" t="s">
        <v>1053</v>
      </c>
      <c r="F108" s="228" t="s">
        <v>43</v>
      </c>
      <c r="G108" s="229"/>
      <c r="H108" s="247"/>
      <c r="I108" s="242">
        <f t="shared" si="10"/>
        <v>3</v>
      </c>
      <c r="J108" s="243">
        <f t="shared" si="11"/>
        <v>0</v>
      </c>
      <c r="K108" s="234">
        <f t="shared" si="14"/>
        <v>0</v>
      </c>
      <c r="L108" s="35"/>
    </row>
    <row r="109" spans="2:13" ht="30" customHeight="1" x14ac:dyDescent="0.3">
      <c r="B109" s="84" t="str">
        <f t="shared" si="9"/>
        <v>CAD</v>
      </c>
      <c r="C109" s="85">
        <f>IF(ISTEXT(D109),MAX($C$5:$C108)+1,"")</f>
        <v>98</v>
      </c>
      <c r="D109" s="86" t="s">
        <v>9</v>
      </c>
      <c r="E109" s="174" t="s">
        <v>1054</v>
      </c>
      <c r="F109" s="270" t="s">
        <v>43</v>
      </c>
      <c r="G109" s="229"/>
      <c r="H109" s="247"/>
      <c r="I109" s="242">
        <f t="shared" si="10"/>
        <v>3</v>
      </c>
      <c r="J109" s="243">
        <f t="shared" si="11"/>
        <v>0</v>
      </c>
      <c r="K109" s="234">
        <f t="shared" si="14"/>
        <v>0</v>
      </c>
      <c r="L109" s="35"/>
    </row>
    <row r="110" spans="2:13" ht="34.950000000000003" customHeight="1" x14ac:dyDescent="0.3">
      <c r="B110" s="105" t="str">
        <f>IF(C110="","",$B$4)</f>
        <v/>
      </c>
      <c r="C110" s="106" t="str">
        <f>IF(ISTEXT(D110),MAX($C$5:$C109)+1,"")</f>
        <v/>
      </c>
      <c r="D110" s="106"/>
      <c r="E110" s="157" t="s">
        <v>1055</v>
      </c>
      <c r="F110" s="185"/>
      <c r="G110" s="108"/>
      <c r="H110" s="108"/>
      <c r="I110" s="108"/>
      <c r="J110" s="108"/>
      <c r="K110" s="108"/>
      <c r="L110" s="108"/>
    </row>
    <row r="111" spans="2:13" ht="34.950000000000003" customHeight="1" x14ac:dyDescent="0.3">
      <c r="B111" s="84" t="str">
        <f t="shared" si="9"/>
        <v>CAD</v>
      </c>
      <c r="C111" s="85">
        <f>IF(ISTEXT(D111),MAX($C$5:$C109)+1,"")</f>
        <v>99</v>
      </c>
      <c r="D111" s="86" t="s">
        <v>9</v>
      </c>
      <c r="E111" s="177" t="s">
        <v>878</v>
      </c>
      <c r="F111" s="228" t="s">
        <v>43</v>
      </c>
      <c r="G111" s="229"/>
      <c r="H111" s="247"/>
      <c r="I111" s="242">
        <f t="shared" si="10"/>
        <v>3</v>
      </c>
      <c r="J111" s="243">
        <f t="shared" si="11"/>
        <v>0</v>
      </c>
      <c r="K111" s="234">
        <f t="shared" si="14"/>
        <v>0</v>
      </c>
      <c r="L111" s="67"/>
    </row>
    <row r="112" spans="2:13" ht="34.950000000000003" customHeight="1" x14ac:dyDescent="0.3">
      <c r="B112" s="84" t="str">
        <f t="shared" si="9"/>
        <v>CAD</v>
      </c>
      <c r="C112" s="85">
        <f>IF(ISTEXT(D112),MAX($C$5:$C111)+1,"")</f>
        <v>100</v>
      </c>
      <c r="D112" s="86" t="s">
        <v>9</v>
      </c>
      <c r="E112" s="177" t="s">
        <v>877</v>
      </c>
      <c r="F112" s="228" t="s">
        <v>43</v>
      </c>
      <c r="G112" s="223"/>
      <c r="H112" s="248"/>
      <c r="I112" s="225">
        <f t="shared" si="10"/>
        <v>3</v>
      </c>
      <c r="J112" s="226">
        <f t="shared" si="11"/>
        <v>0</v>
      </c>
      <c r="K112" s="227">
        <f>I112*J112</f>
        <v>0</v>
      </c>
      <c r="L112" s="35"/>
    </row>
    <row r="113" spans="2:12" ht="34.950000000000003" customHeight="1" x14ac:dyDescent="0.3">
      <c r="B113" s="84" t="str">
        <f t="shared" si="9"/>
        <v>CAD</v>
      </c>
      <c r="C113" s="85">
        <f>IF(ISTEXT(D113),MAX($C$5:$C112)+1,"")</f>
        <v>101</v>
      </c>
      <c r="D113" s="86" t="s">
        <v>9</v>
      </c>
      <c r="E113" s="177" t="s">
        <v>876</v>
      </c>
      <c r="F113" s="228" t="s">
        <v>43</v>
      </c>
      <c r="G113" s="229"/>
      <c r="H113" s="247"/>
      <c r="I113" s="242">
        <f t="shared" si="10"/>
        <v>3</v>
      </c>
      <c r="J113" s="243">
        <f t="shared" si="11"/>
        <v>0</v>
      </c>
      <c r="K113" s="234">
        <f t="shared" ref="K113:K119" si="15">I113*J113</f>
        <v>0</v>
      </c>
      <c r="L113" s="35"/>
    </row>
    <row r="114" spans="2:12" ht="34.950000000000003" customHeight="1" x14ac:dyDescent="0.3">
      <c r="B114" s="84" t="str">
        <f t="shared" si="9"/>
        <v>CAD</v>
      </c>
      <c r="C114" s="85">
        <f>IF(ISTEXT(D114),MAX($C$5:$C113)+1,"")</f>
        <v>102</v>
      </c>
      <c r="D114" s="86" t="s">
        <v>9</v>
      </c>
      <c r="E114" s="177" t="s">
        <v>1056</v>
      </c>
      <c r="F114" s="228" t="s">
        <v>43</v>
      </c>
      <c r="G114" s="229"/>
      <c r="H114" s="247"/>
      <c r="I114" s="242">
        <f t="shared" si="10"/>
        <v>3</v>
      </c>
      <c r="J114" s="243">
        <f t="shared" si="11"/>
        <v>0</v>
      </c>
      <c r="K114" s="234">
        <f t="shared" si="15"/>
        <v>0</v>
      </c>
      <c r="L114" s="35"/>
    </row>
    <row r="115" spans="2:12" ht="34.950000000000003" customHeight="1" x14ac:dyDescent="0.3">
      <c r="B115" s="84" t="str">
        <f t="shared" si="9"/>
        <v>CAD</v>
      </c>
      <c r="C115" s="85">
        <f>IF(ISTEXT(D115),MAX($C$5:$C114)+1,"")</f>
        <v>103</v>
      </c>
      <c r="D115" s="86" t="s">
        <v>9</v>
      </c>
      <c r="E115" s="177" t="s">
        <v>1057</v>
      </c>
      <c r="F115" s="228" t="s">
        <v>43</v>
      </c>
      <c r="G115" s="229"/>
      <c r="H115" s="247"/>
      <c r="I115" s="242">
        <f t="shared" si="10"/>
        <v>3</v>
      </c>
      <c r="J115" s="243">
        <f t="shared" si="11"/>
        <v>0</v>
      </c>
      <c r="K115" s="234">
        <f t="shared" si="15"/>
        <v>0</v>
      </c>
      <c r="L115" s="35"/>
    </row>
    <row r="116" spans="2:12" ht="34.950000000000003" customHeight="1" x14ac:dyDescent="0.3">
      <c r="B116" s="84" t="str">
        <f t="shared" si="9"/>
        <v>CAD</v>
      </c>
      <c r="C116" s="85">
        <f>IF(ISTEXT(D116),MAX($C$5:$C115)+1,"")</f>
        <v>104</v>
      </c>
      <c r="D116" s="86" t="s">
        <v>9</v>
      </c>
      <c r="E116" s="174" t="s">
        <v>1058</v>
      </c>
      <c r="F116" s="271" t="s">
        <v>43</v>
      </c>
      <c r="G116" s="229"/>
      <c r="H116" s="247"/>
      <c r="I116" s="242">
        <f t="shared" si="10"/>
        <v>3</v>
      </c>
      <c r="J116" s="243">
        <f t="shared" si="11"/>
        <v>0</v>
      </c>
      <c r="K116" s="234">
        <f t="shared" si="15"/>
        <v>0</v>
      </c>
      <c r="L116" s="35"/>
    </row>
    <row r="117" spans="2:12" ht="34.950000000000003" customHeight="1" x14ac:dyDescent="0.3">
      <c r="B117" s="84" t="str">
        <f t="shared" si="9"/>
        <v>CAD</v>
      </c>
      <c r="C117" s="85">
        <f>IF(ISTEXT(D117),MAX($C$5:$C116)+1,"")</f>
        <v>105</v>
      </c>
      <c r="D117" s="86" t="s">
        <v>9</v>
      </c>
      <c r="E117" s="174" t="s">
        <v>1059</v>
      </c>
      <c r="F117" s="228" t="s">
        <v>43</v>
      </c>
      <c r="G117" s="229"/>
      <c r="H117" s="247"/>
      <c r="I117" s="242">
        <f t="shared" si="10"/>
        <v>3</v>
      </c>
      <c r="J117" s="243">
        <f t="shared" si="11"/>
        <v>0</v>
      </c>
      <c r="K117" s="234">
        <f t="shared" si="15"/>
        <v>0</v>
      </c>
      <c r="L117" s="35"/>
    </row>
    <row r="118" spans="2:12" ht="34.950000000000003" customHeight="1" x14ac:dyDescent="0.3">
      <c r="B118" s="84" t="str">
        <f t="shared" si="9"/>
        <v>CAD</v>
      </c>
      <c r="C118" s="85">
        <f>IF(ISTEXT(D118),MAX($C$5:$C117)+1,"")</f>
        <v>106</v>
      </c>
      <c r="D118" s="86" t="s">
        <v>9</v>
      </c>
      <c r="E118" s="174" t="s">
        <v>1060</v>
      </c>
      <c r="F118" s="228" t="s">
        <v>43</v>
      </c>
      <c r="G118" s="229"/>
      <c r="H118" s="247"/>
      <c r="I118" s="242">
        <f t="shared" si="10"/>
        <v>3</v>
      </c>
      <c r="J118" s="243">
        <f t="shared" si="11"/>
        <v>0</v>
      </c>
      <c r="K118" s="234">
        <f t="shared" si="15"/>
        <v>0</v>
      </c>
      <c r="L118" s="35"/>
    </row>
    <row r="119" spans="2:12" ht="34.950000000000003" customHeight="1" x14ac:dyDescent="0.3">
      <c r="B119" s="84" t="str">
        <f t="shared" si="9"/>
        <v>CAD</v>
      </c>
      <c r="C119" s="85">
        <f>IF(ISTEXT(D119),MAX($C$5:$C118)+1,"")</f>
        <v>107</v>
      </c>
      <c r="D119" s="86" t="s">
        <v>9</v>
      </c>
      <c r="E119" s="175" t="s">
        <v>1061</v>
      </c>
      <c r="F119" s="228" t="s">
        <v>43</v>
      </c>
      <c r="G119" s="229"/>
      <c r="H119" s="247"/>
      <c r="I119" s="242">
        <f t="shared" si="10"/>
        <v>3</v>
      </c>
      <c r="J119" s="243">
        <f t="shared" si="11"/>
        <v>0</v>
      </c>
      <c r="K119" s="234">
        <f t="shared" si="15"/>
        <v>0</v>
      </c>
      <c r="L119" s="35"/>
    </row>
    <row r="120" spans="2:12" ht="34.950000000000003" customHeight="1" x14ac:dyDescent="0.3">
      <c r="B120" s="84" t="str">
        <f>IF(C120="","",$B$4)</f>
        <v>CAD</v>
      </c>
      <c r="C120" s="85">
        <f>IF(ISTEXT(D120),MAX($C$5:$C119)+1,"")</f>
        <v>108</v>
      </c>
      <c r="D120" s="86" t="s">
        <v>9</v>
      </c>
      <c r="E120" s="174" t="s">
        <v>1062</v>
      </c>
      <c r="F120" s="228" t="s">
        <v>43</v>
      </c>
      <c r="G120" s="229"/>
      <c r="H120" s="247"/>
      <c r="I120" s="242">
        <f>VLOOKUP($D120,SpecData,2,FALSE)</f>
        <v>3</v>
      </c>
      <c r="J120" s="243">
        <f>VLOOKUP($F120,AvailabilityData,2,FALSE)</f>
        <v>0</v>
      </c>
      <c r="K120" s="234">
        <f>I120*J120</f>
        <v>0</v>
      </c>
      <c r="L120" s="36"/>
    </row>
    <row r="121" spans="2:12" s="145" customFormat="1" ht="27.6" x14ac:dyDescent="0.3">
      <c r="B121" s="84" t="str">
        <f>IF(C121="","",$B$4)</f>
        <v>CAD</v>
      </c>
      <c r="C121" s="85">
        <f>IF(ISTEXT(D121),MAX($C$5:$C120)+1,"")</f>
        <v>109</v>
      </c>
      <c r="D121" s="86" t="s">
        <v>9</v>
      </c>
      <c r="E121" s="175" t="s">
        <v>1063</v>
      </c>
      <c r="F121" s="228" t="s">
        <v>43</v>
      </c>
      <c r="G121" s="229"/>
      <c r="H121" s="247"/>
      <c r="I121" s="242">
        <f>VLOOKUP($D121,SpecData,2,FALSE)</f>
        <v>3</v>
      </c>
      <c r="J121" s="243">
        <f>VLOOKUP($F121,AvailabilityData,2,FALSE)</f>
        <v>0</v>
      </c>
      <c r="K121" s="234">
        <f>I121*J121</f>
        <v>0</v>
      </c>
      <c r="L121" s="36"/>
    </row>
    <row r="122" spans="2:12" ht="34.950000000000003" customHeight="1" x14ac:dyDescent="0.3">
      <c r="B122" s="84" t="str">
        <f t="shared" si="9"/>
        <v>CAD</v>
      </c>
      <c r="C122" s="85">
        <f>IF(ISTEXT(D122),MAX($C$5:$C121)+1,"")</f>
        <v>110</v>
      </c>
      <c r="D122" s="86" t="s">
        <v>9</v>
      </c>
      <c r="E122" s="174" t="s">
        <v>1064</v>
      </c>
      <c r="F122" s="228" t="s">
        <v>43</v>
      </c>
      <c r="G122" s="223"/>
      <c r="H122" s="248"/>
      <c r="I122" s="225">
        <f t="shared" si="10"/>
        <v>3</v>
      </c>
      <c r="J122" s="226">
        <f t="shared" si="11"/>
        <v>0</v>
      </c>
      <c r="K122" s="227">
        <f>I122*J122</f>
        <v>0</v>
      </c>
      <c r="L122" s="35"/>
    </row>
    <row r="123" spans="2:12" ht="34.950000000000003" customHeight="1" x14ac:dyDescent="0.3">
      <c r="B123" s="84" t="str">
        <f t="shared" si="9"/>
        <v>CAD</v>
      </c>
      <c r="C123" s="85">
        <f>IF(ISTEXT(D123),MAX($C$5:$C122)+1,"")</f>
        <v>111</v>
      </c>
      <c r="D123" s="86" t="s">
        <v>9</v>
      </c>
      <c r="E123" s="174" t="s">
        <v>1065</v>
      </c>
      <c r="F123" s="228" t="s">
        <v>43</v>
      </c>
      <c r="G123" s="229"/>
      <c r="H123" s="247"/>
      <c r="I123" s="242">
        <f t="shared" si="10"/>
        <v>3</v>
      </c>
      <c r="J123" s="243">
        <f t="shared" si="11"/>
        <v>0</v>
      </c>
      <c r="K123" s="234">
        <f t="shared" ref="K123:K128" si="16">I123*J123</f>
        <v>0</v>
      </c>
      <c r="L123" s="35"/>
    </row>
    <row r="124" spans="2:12" ht="34.950000000000003" customHeight="1" x14ac:dyDescent="0.3">
      <c r="B124" s="103" t="s">
        <v>1066</v>
      </c>
      <c r="C124" s="103"/>
      <c r="D124" s="103"/>
      <c r="E124" s="103"/>
      <c r="F124" s="142"/>
      <c r="G124" s="103"/>
      <c r="H124" s="103"/>
      <c r="I124" s="103"/>
      <c r="J124" s="103"/>
      <c r="K124" s="103"/>
      <c r="L124" s="103"/>
    </row>
    <row r="125" spans="2:12" ht="34.950000000000003" customHeight="1" x14ac:dyDescent="0.3">
      <c r="B125" s="84" t="str">
        <f t="shared" si="9"/>
        <v>CAD</v>
      </c>
      <c r="C125" s="85">
        <f>IF(ISTEXT(D125),MAX($C$5:$C123)+1,"")</f>
        <v>112</v>
      </c>
      <c r="D125" s="86" t="s">
        <v>9</v>
      </c>
      <c r="E125" s="173" t="s">
        <v>1067</v>
      </c>
      <c r="F125" s="228" t="s">
        <v>43</v>
      </c>
      <c r="G125" s="229"/>
      <c r="H125" s="247"/>
      <c r="I125" s="242">
        <f t="shared" si="10"/>
        <v>3</v>
      </c>
      <c r="J125" s="243">
        <f t="shared" si="11"/>
        <v>0</v>
      </c>
      <c r="K125" s="234">
        <f t="shared" si="16"/>
        <v>0</v>
      </c>
      <c r="L125" s="35"/>
    </row>
    <row r="126" spans="2:12" ht="34.950000000000003" customHeight="1" x14ac:dyDescent="0.3">
      <c r="B126" s="84" t="str">
        <f t="shared" si="9"/>
        <v>CAD</v>
      </c>
      <c r="C126" s="85">
        <f>IF(ISTEXT(D126),MAX($C$5:$C125)+1,"")</f>
        <v>113</v>
      </c>
      <c r="D126" s="86" t="s">
        <v>9</v>
      </c>
      <c r="E126" s="173" t="s">
        <v>1068</v>
      </c>
      <c r="F126" s="228" t="s">
        <v>43</v>
      </c>
      <c r="G126" s="229"/>
      <c r="H126" s="247"/>
      <c r="I126" s="242">
        <f t="shared" si="10"/>
        <v>3</v>
      </c>
      <c r="J126" s="243">
        <f t="shared" si="11"/>
        <v>0</v>
      </c>
      <c r="K126" s="234">
        <f t="shared" si="16"/>
        <v>0</v>
      </c>
      <c r="L126" s="35"/>
    </row>
    <row r="127" spans="2:12" ht="34.950000000000003" customHeight="1" x14ac:dyDescent="0.3">
      <c r="B127" s="84" t="str">
        <f t="shared" si="9"/>
        <v>CAD</v>
      </c>
      <c r="C127" s="85">
        <f>IF(ISTEXT(D127),MAX($C$5:$C126)+1,"")</f>
        <v>114</v>
      </c>
      <c r="D127" s="86" t="s">
        <v>11</v>
      </c>
      <c r="E127" s="175" t="s">
        <v>1069</v>
      </c>
      <c r="F127" s="228" t="s">
        <v>43</v>
      </c>
      <c r="G127" s="229"/>
      <c r="H127" s="247"/>
      <c r="I127" s="242">
        <f t="shared" si="10"/>
        <v>1</v>
      </c>
      <c r="J127" s="243">
        <f t="shared" si="11"/>
        <v>0</v>
      </c>
      <c r="K127" s="234">
        <f t="shared" si="16"/>
        <v>0</v>
      </c>
      <c r="L127" s="35"/>
    </row>
    <row r="128" spans="2:12" ht="34.950000000000003" customHeight="1" x14ac:dyDescent="0.3">
      <c r="B128" s="84" t="str">
        <f t="shared" si="9"/>
        <v>CAD</v>
      </c>
      <c r="C128" s="85">
        <f>IF(ISTEXT(D128),MAX($C$5:$C127)+1,"")</f>
        <v>115</v>
      </c>
      <c r="D128" s="86" t="s">
        <v>9</v>
      </c>
      <c r="E128" s="175" t="s">
        <v>1070</v>
      </c>
      <c r="F128" s="228" t="s">
        <v>43</v>
      </c>
      <c r="G128" s="229"/>
      <c r="H128" s="247"/>
      <c r="I128" s="242">
        <f t="shared" si="10"/>
        <v>3</v>
      </c>
      <c r="J128" s="243">
        <f t="shared" si="11"/>
        <v>0</v>
      </c>
      <c r="K128" s="234">
        <f t="shared" si="16"/>
        <v>0</v>
      </c>
      <c r="L128" s="35"/>
    </row>
    <row r="129" spans="2:13" ht="34.950000000000003" customHeight="1" x14ac:dyDescent="0.3">
      <c r="B129" s="84" t="str">
        <f t="shared" ref="B129:B137" si="17">IF(C129="","",$B$4)</f>
        <v>CAD</v>
      </c>
      <c r="C129" s="85">
        <f>IF(ISTEXT(D129),MAX($C$5:$C128)+1,"")</f>
        <v>116</v>
      </c>
      <c r="D129" s="86" t="s">
        <v>9</v>
      </c>
      <c r="E129" s="175" t="s">
        <v>1071</v>
      </c>
      <c r="F129" s="228" t="s">
        <v>43</v>
      </c>
      <c r="G129" s="229"/>
      <c r="H129" s="247"/>
      <c r="I129" s="242">
        <f>VLOOKUP($D129,SpecData,2,FALSE)</f>
        <v>3</v>
      </c>
      <c r="J129" s="243">
        <f>VLOOKUP($F129,AvailabilityData,2,FALSE)</f>
        <v>0</v>
      </c>
      <c r="K129" s="234">
        <f>I129*J129</f>
        <v>0</v>
      </c>
      <c r="L129" s="36"/>
    </row>
    <row r="130" spans="2:13" ht="34.950000000000003" customHeight="1" x14ac:dyDescent="0.3">
      <c r="B130" s="84" t="str">
        <f t="shared" si="17"/>
        <v>CAD</v>
      </c>
      <c r="C130" s="85">
        <f>IF(ISTEXT(D130),MAX($C$5:$C129)+1,"")</f>
        <v>117</v>
      </c>
      <c r="D130" s="86" t="s">
        <v>9</v>
      </c>
      <c r="E130" s="175" t="s">
        <v>1072</v>
      </c>
      <c r="F130" s="228" t="s">
        <v>43</v>
      </c>
      <c r="G130" s="229"/>
      <c r="H130" s="247"/>
      <c r="I130" s="242">
        <f>VLOOKUP($D130,SpecData,2,FALSE)</f>
        <v>3</v>
      </c>
      <c r="J130" s="243">
        <f>VLOOKUP($F130,AvailabilityData,2,FALSE)</f>
        <v>0</v>
      </c>
      <c r="K130" s="234">
        <f>I130*J130</f>
        <v>0</v>
      </c>
      <c r="L130" s="36"/>
      <c r="M130" s="182"/>
    </row>
    <row r="131" spans="2:13" s="145" customFormat="1" ht="36.6" customHeight="1" x14ac:dyDescent="0.3">
      <c r="B131" s="84" t="str">
        <f t="shared" si="17"/>
        <v>CAD</v>
      </c>
      <c r="C131" s="85">
        <f>IF(ISTEXT(D131),MAX($C$5:$C130)+1,"")</f>
        <v>118</v>
      </c>
      <c r="D131" s="86" t="s">
        <v>9</v>
      </c>
      <c r="E131" s="175" t="s">
        <v>1073</v>
      </c>
      <c r="F131" s="228" t="s">
        <v>43</v>
      </c>
      <c r="G131" s="229"/>
      <c r="H131" s="247"/>
      <c r="I131" s="242">
        <f>VLOOKUP($D131,SpecData,2,FALSE)</f>
        <v>3</v>
      </c>
      <c r="J131" s="243">
        <f>VLOOKUP($F131,AvailabilityData,2,FALSE)</f>
        <v>0</v>
      </c>
      <c r="K131" s="234">
        <f>I131*J131</f>
        <v>0</v>
      </c>
      <c r="L131" s="36"/>
      <c r="M131" s="182"/>
    </row>
    <row r="132" spans="2:13" ht="51.75" customHeight="1" x14ac:dyDescent="0.3">
      <c r="B132" s="137" t="str">
        <f t="shared" si="17"/>
        <v>CAD</v>
      </c>
      <c r="C132" s="138">
        <f>IF(ISTEXT(D132),MAX($C$5:$C131)+1,"")</f>
        <v>119</v>
      </c>
      <c r="D132" s="139" t="s">
        <v>9</v>
      </c>
      <c r="E132" s="176" t="s">
        <v>1074</v>
      </c>
      <c r="F132" s="231" t="s">
        <v>43</v>
      </c>
      <c r="G132" s="232"/>
      <c r="H132" s="255"/>
      <c r="I132" s="244">
        <f>VLOOKUP($D132,SpecData,2,FALSE)</f>
        <v>3</v>
      </c>
      <c r="J132" s="245">
        <f>VLOOKUP($F132,AvailabilityData,2,FALSE)</f>
        <v>0</v>
      </c>
      <c r="K132" s="246">
        <f>I132*J132</f>
        <v>0</v>
      </c>
      <c r="L132" s="38"/>
    </row>
    <row r="133" spans="2:13" ht="34.950000000000003" customHeight="1" x14ac:dyDescent="0.3">
      <c r="B133" s="105" t="str">
        <f t="shared" si="17"/>
        <v/>
      </c>
      <c r="C133" s="105" t="str">
        <f>IF(ISTEXT(D133),MAX($C$5:$C132)+1,"")</f>
        <v/>
      </c>
      <c r="D133" s="106"/>
      <c r="E133" s="157" t="s">
        <v>1075</v>
      </c>
      <c r="F133" s="142"/>
      <c r="G133" s="186"/>
      <c r="H133" s="187"/>
      <c r="I133" s="188"/>
      <c r="J133" s="189"/>
      <c r="K133" s="188"/>
      <c r="L133" s="190"/>
    </row>
    <row r="134" spans="2:13" ht="34.950000000000003" customHeight="1" x14ac:dyDescent="0.3">
      <c r="B134" s="84" t="str">
        <f t="shared" si="17"/>
        <v>CAD</v>
      </c>
      <c r="C134" s="85">
        <f>IF(ISTEXT(D134),MAX($C$5:$C133)+1,"")</f>
        <v>120</v>
      </c>
      <c r="D134" s="86" t="s">
        <v>9</v>
      </c>
      <c r="E134" s="191" t="s">
        <v>1076</v>
      </c>
      <c r="F134" s="222" t="s">
        <v>43</v>
      </c>
      <c r="G134" s="223"/>
      <c r="H134" s="248"/>
      <c r="I134" s="225">
        <f>VLOOKUP($D134,SpecData,2,FALSE)</f>
        <v>3</v>
      </c>
      <c r="J134" s="226">
        <f>VLOOKUP($F134,AvailabilityData,2,FALSE)</f>
        <v>0</v>
      </c>
      <c r="K134" s="227">
        <f>I134*J134</f>
        <v>0</v>
      </c>
      <c r="L134" s="37"/>
    </row>
    <row r="135" spans="2:13" ht="34.950000000000003" customHeight="1" x14ac:dyDescent="0.3">
      <c r="B135" s="84" t="str">
        <f t="shared" si="17"/>
        <v>CAD</v>
      </c>
      <c r="C135" s="85">
        <f>IF(ISTEXT(D135),MAX($C$5:$C134)+1,"")</f>
        <v>121</v>
      </c>
      <c r="D135" s="86" t="s">
        <v>9</v>
      </c>
      <c r="E135" s="192" t="s">
        <v>593</v>
      </c>
      <c r="F135" s="228" t="s">
        <v>43</v>
      </c>
      <c r="G135" s="229"/>
      <c r="H135" s="247"/>
      <c r="I135" s="242">
        <f>VLOOKUP($D135,SpecData,2,FALSE)</f>
        <v>3</v>
      </c>
      <c r="J135" s="243">
        <f>VLOOKUP($F135,AvailabilityData,2,FALSE)</f>
        <v>0</v>
      </c>
      <c r="K135" s="234">
        <f>I135*J135</f>
        <v>0</v>
      </c>
      <c r="L135" s="36"/>
    </row>
    <row r="136" spans="2:13" ht="34.950000000000003" customHeight="1" x14ac:dyDescent="0.3">
      <c r="B136" s="84" t="str">
        <f t="shared" si="17"/>
        <v>CAD</v>
      </c>
      <c r="C136" s="85">
        <f>IF(ISTEXT(D136),MAX($C$5:$C135)+1,"")</f>
        <v>122</v>
      </c>
      <c r="D136" s="86" t="s">
        <v>9</v>
      </c>
      <c r="E136" s="192" t="s">
        <v>596</v>
      </c>
      <c r="F136" s="228" t="s">
        <v>43</v>
      </c>
      <c r="G136" s="229"/>
      <c r="H136" s="247"/>
      <c r="I136" s="242">
        <f>VLOOKUP($D136,SpecData,2,FALSE)</f>
        <v>3</v>
      </c>
      <c r="J136" s="243">
        <f>VLOOKUP($F136,AvailabilityData,2,FALSE)</f>
        <v>0</v>
      </c>
      <c r="K136" s="234">
        <f>I136*J136</f>
        <v>0</v>
      </c>
      <c r="L136" s="36"/>
    </row>
    <row r="137" spans="2:13" ht="48" customHeight="1" x14ac:dyDescent="0.3">
      <c r="B137" s="84" t="str">
        <f t="shared" si="17"/>
        <v>CAD</v>
      </c>
      <c r="C137" s="85">
        <f>IF(ISTEXT(D137),MAX($C$5:$C136)+1,"")</f>
        <v>123</v>
      </c>
      <c r="D137" s="86" t="s">
        <v>9</v>
      </c>
      <c r="E137" s="192" t="s">
        <v>1077</v>
      </c>
      <c r="F137" s="228" t="s">
        <v>43</v>
      </c>
      <c r="G137" s="229"/>
      <c r="H137" s="247"/>
      <c r="I137" s="242">
        <f>VLOOKUP($D137,SpecData,2,FALSE)</f>
        <v>3</v>
      </c>
      <c r="J137" s="243">
        <f>VLOOKUP($F137,AvailabilityData,2,FALSE)</f>
        <v>0</v>
      </c>
      <c r="K137" s="234">
        <f>I137*J137</f>
        <v>0</v>
      </c>
      <c r="L137" s="36"/>
    </row>
    <row r="138" spans="2:13" ht="34.950000000000003" customHeight="1" x14ac:dyDescent="0.3">
      <c r="B138" s="84" t="str">
        <f t="shared" si="9"/>
        <v>CAD</v>
      </c>
      <c r="C138" s="85">
        <f>IF(ISTEXT(D138),MAX($C$5:$C137)+1,"")</f>
        <v>124</v>
      </c>
      <c r="D138" s="86" t="s">
        <v>11</v>
      </c>
      <c r="E138" s="174" t="s">
        <v>1078</v>
      </c>
      <c r="F138" s="228" t="s">
        <v>43</v>
      </c>
      <c r="G138" s="223"/>
      <c r="H138" s="248"/>
      <c r="I138" s="225">
        <f t="shared" si="10"/>
        <v>1</v>
      </c>
      <c r="J138" s="226">
        <f t="shared" si="11"/>
        <v>0</v>
      </c>
      <c r="K138" s="227">
        <f>I138*J138</f>
        <v>0</v>
      </c>
      <c r="L138" s="35"/>
    </row>
    <row r="139" spans="2:13" ht="34.950000000000003" customHeight="1" x14ac:dyDescent="0.3">
      <c r="B139" s="84" t="str">
        <f t="shared" si="9"/>
        <v>CAD</v>
      </c>
      <c r="C139" s="85">
        <f>IF(ISTEXT(D139),MAX($C$5:$C138)+1,"")</f>
        <v>125</v>
      </c>
      <c r="D139" s="86" t="s">
        <v>10</v>
      </c>
      <c r="E139" s="174" t="s">
        <v>1079</v>
      </c>
      <c r="F139" s="228" t="s">
        <v>43</v>
      </c>
      <c r="G139" s="229"/>
      <c r="H139" s="247"/>
      <c r="I139" s="242">
        <f t="shared" si="10"/>
        <v>2</v>
      </c>
      <c r="J139" s="243">
        <f t="shared" si="11"/>
        <v>0</v>
      </c>
      <c r="K139" s="234">
        <f t="shared" ref="K139:K145" si="18">I139*J139</f>
        <v>0</v>
      </c>
      <c r="L139" s="35"/>
    </row>
    <row r="140" spans="2:13" ht="34.950000000000003" customHeight="1" x14ac:dyDescent="0.3">
      <c r="B140" s="84" t="str">
        <f t="shared" si="9"/>
        <v>CAD</v>
      </c>
      <c r="C140" s="85">
        <f>IF(ISTEXT(D140),MAX($C$5:$C139)+1,"")</f>
        <v>126</v>
      </c>
      <c r="D140" s="86" t="s">
        <v>10</v>
      </c>
      <c r="E140" s="174" t="s">
        <v>1080</v>
      </c>
      <c r="F140" s="228" t="s">
        <v>43</v>
      </c>
      <c r="G140" s="229"/>
      <c r="H140" s="247"/>
      <c r="I140" s="242">
        <f t="shared" si="10"/>
        <v>2</v>
      </c>
      <c r="J140" s="243">
        <f t="shared" si="11"/>
        <v>0</v>
      </c>
      <c r="K140" s="234">
        <f t="shared" si="18"/>
        <v>0</v>
      </c>
      <c r="L140" s="35"/>
    </row>
    <row r="141" spans="2:13" ht="34.950000000000003" customHeight="1" x14ac:dyDescent="0.3">
      <c r="B141" s="84" t="str">
        <f t="shared" si="9"/>
        <v>CAD</v>
      </c>
      <c r="C141" s="85">
        <f>IF(ISTEXT(D141),MAX($C$5:$C140)+1,"")</f>
        <v>127</v>
      </c>
      <c r="D141" s="86" t="s">
        <v>10</v>
      </c>
      <c r="E141" s="174" t="s">
        <v>1081</v>
      </c>
      <c r="F141" s="270" t="s">
        <v>43</v>
      </c>
      <c r="G141" s="229"/>
      <c r="H141" s="247"/>
      <c r="I141" s="242">
        <f t="shared" si="10"/>
        <v>2</v>
      </c>
      <c r="J141" s="243">
        <f t="shared" si="11"/>
        <v>0</v>
      </c>
      <c r="K141" s="234">
        <f t="shared" si="18"/>
        <v>0</v>
      </c>
      <c r="L141" s="35"/>
    </row>
    <row r="142" spans="2:13" ht="45" customHeight="1" x14ac:dyDescent="0.3">
      <c r="B142" s="84" t="str">
        <f t="shared" si="9"/>
        <v>CAD</v>
      </c>
      <c r="C142" s="85">
        <f>IF(ISTEXT(D142),MAX($C$5:$C141)+1,"")</f>
        <v>128</v>
      </c>
      <c r="D142" s="86" t="s">
        <v>10</v>
      </c>
      <c r="E142" s="179" t="s">
        <v>1082</v>
      </c>
      <c r="F142" s="228" t="s">
        <v>43</v>
      </c>
      <c r="G142" s="229"/>
      <c r="H142" s="247"/>
      <c r="I142" s="242">
        <f t="shared" si="10"/>
        <v>2</v>
      </c>
      <c r="J142" s="243">
        <f t="shared" si="11"/>
        <v>0</v>
      </c>
      <c r="K142" s="234">
        <f t="shared" si="18"/>
        <v>0</v>
      </c>
      <c r="L142" s="35"/>
    </row>
    <row r="143" spans="2:13" ht="34.950000000000003" customHeight="1" x14ac:dyDescent="0.3">
      <c r="B143" s="103" t="s">
        <v>1083</v>
      </c>
      <c r="C143" s="103"/>
      <c r="D143" s="103"/>
      <c r="E143" s="103"/>
      <c r="F143" s="142"/>
      <c r="G143" s="103"/>
      <c r="H143" s="103"/>
      <c r="I143" s="103"/>
      <c r="J143" s="103"/>
      <c r="K143" s="103"/>
      <c r="L143" s="103"/>
    </row>
    <row r="144" spans="2:13" ht="48" customHeight="1" x14ac:dyDescent="0.3">
      <c r="B144" s="105" t="str">
        <f>IF(C144="","",$B$4)</f>
        <v/>
      </c>
      <c r="C144" s="106" t="str">
        <f>IF(ISTEXT(D144),MAX($C$5:$C143)+1,"")</f>
        <v/>
      </c>
      <c r="D144" s="106"/>
      <c r="E144" s="157" t="s">
        <v>1084</v>
      </c>
      <c r="F144" s="142"/>
      <c r="G144" s="108"/>
      <c r="H144" s="108"/>
      <c r="I144" s="108"/>
      <c r="J144" s="108"/>
      <c r="K144" s="108"/>
      <c r="L144" s="108"/>
    </row>
    <row r="145" spans="2:13" ht="34.950000000000003" customHeight="1" x14ac:dyDescent="0.3">
      <c r="B145" s="84" t="str">
        <f t="shared" si="9"/>
        <v>CAD</v>
      </c>
      <c r="C145" s="85">
        <f>IF(ISTEXT(D145),MAX($C$5:$C142)+1,"")</f>
        <v>129</v>
      </c>
      <c r="D145" s="86" t="s">
        <v>9</v>
      </c>
      <c r="E145" s="180" t="s">
        <v>1085</v>
      </c>
      <c r="F145" s="228" t="s">
        <v>43</v>
      </c>
      <c r="G145" s="229"/>
      <c r="H145" s="247"/>
      <c r="I145" s="242">
        <f t="shared" si="10"/>
        <v>3</v>
      </c>
      <c r="J145" s="243">
        <f t="shared" si="11"/>
        <v>0</v>
      </c>
      <c r="K145" s="234">
        <f t="shared" si="18"/>
        <v>0</v>
      </c>
      <c r="L145" s="67"/>
    </row>
    <row r="146" spans="2:13" ht="34.950000000000003" customHeight="1" x14ac:dyDescent="0.3">
      <c r="B146" s="84" t="str">
        <f t="shared" si="9"/>
        <v>CAD</v>
      </c>
      <c r="C146" s="85">
        <f>IF(ISTEXT(D146),MAX($C$5:$C145)+1,"")</f>
        <v>130</v>
      </c>
      <c r="D146" s="86" t="s">
        <v>9</v>
      </c>
      <c r="E146" s="177" t="s">
        <v>1086</v>
      </c>
      <c r="F146" s="228" t="s">
        <v>43</v>
      </c>
      <c r="G146" s="223"/>
      <c r="H146" s="248"/>
      <c r="I146" s="225">
        <f t="shared" si="10"/>
        <v>3</v>
      </c>
      <c r="J146" s="226">
        <f t="shared" si="11"/>
        <v>0</v>
      </c>
      <c r="K146" s="227">
        <f>I146*J146</f>
        <v>0</v>
      </c>
      <c r="L146" s="35"/>
    </row>
    <row r="147" spans="2:13" ht="34.950000000000003" customHeight="1" x14ac:dyDescent="0.3">
      <c r="B147" s="84" t="str">
        <f t="shared" si="9"/>
        <v>CAD</v>
      </c>
      <c r="C147" s="85">
        <f>IF(ISTEXT(D147),MAX($C$5:$C146)+1,"")</f>
        <v>131</v>
      </c>
      <c r="D147" s="86" t="s">
        <v>9</v>
      </c>
      <c r="E147" s="177" t="s">
        <v>1087</v>
      </c>
      <c r="F147" s="228" t="s">
        <v>43</v>
      </c>
      <c r="G147" s="229"/>
      <c r="H147" s="247"/>
      <c r="I147" s="242">
        <f t="shared" si="10"/>
        <v>3</v>
      </c>
      <c r="J147" s="243">
        <f t="shared" si="11"/>
        <v>0</v>
      </c>
      <c r="K147" s="234">
        <f t="shared" ref="K147:K152" si="19">I147*J147</f>
        <v>0</v>
      </c>
      <c r="L147" s="35"/>
    </row>
    <row r="148" spans="2:13" ht="30" customHeight="1" x14ac:dyDescent="0.3">
      <c r="B148" s="84" t="str">
        <f t="shared" si="9"/>
        <v>CAD</v>
      </c>
      <c r="C148" s="85">
        <f>IF(ISTEXT(D148),MAX($C$5:$C147)+1,"")</f>
        <v>132</v>
      </c>
      <c r="D148" s="86" t="s">
        <v>9</v>
      </c>
      <c r="E148" s="178" t="s">
        <v>1088</v>
      </c>
      <c r="F148" s="228" t="s">
        <v>43</v>
      </c>
      <c r="G148" s="229"/>
      <c r="H148" s="247"/>
      <c r="I148" s="242">
        <f t="shared" si="10"/>
        <v>3</v>
      </c>
      <c r="J148" s="243">
        <f t="shared" si="11"/>
        <v>0</v>
      </c>
      <c r="K148" s="234">
        <f t="shared" si="19"/>
        <v>0</v>
      </c>
      <c r="L148" s="35"/>
    </row>
    <row r="149" spans="2:13" ht="48.6" customHeight="1" x14ac:dyDescent="0.3">
      <c r="B149" s="105" t="str">
        <f t="shared" si="9"/>
        <v/>
      </c>
      <c r="C149" s="106" t="str">
        <f>IF(ISTEXT(D149),MAX($C$5:$C148)+1,"")</f>
        <v/>
      </c>
      <c r="D149" s="106"/>
      <c r="E149" s="157" t="s">
        <v>1089</v>
      </c>
      <c r="F149" s="142"/>
      <c r="G149" s="108"/>
      <c r="H149" s="108"/>
      <c r="I149" s="108"/>
      <c r="J149" s="108"/>
      <c r="K149" s="108"/>
      <c r="L149" s="108"/>
    </row>
    <row r="150" spans="2:13" ht="34.950000000000003" customHeight="1" x14ac:dyDescent="0.3">
      <c r="B150" s="84" t="str">
        <f t="shared" si="9"/>
        <v>CAD</v>
      </c>
      <c r="C150" s="85">
        <f>IF(ISTEXT(D150),MAX($C$5:$C148)+1,"")</f>
        <v>133</v>
      </c>
      <c r="D150" s="86" t="s">
        <v>9</v>
      </c>
      <c r="E150" s="180" t="s">
        <v>1090</v>
      </c>
      <c r="F150" s="228" t="s">
        <v>43</v>
      </c>
      <c r="G150" s="229"/>
      <c r="H150" s="247"/>
      <c r="I150" s="242">
        <f t="shared" si="10"/>
        <v>3</v>
      </c>
      <c r="J150" s="243">
        <f t="shared" si="11"/>
        <v>0</v>
      </c>
      <c r="K150" s="234">
        <f t="shared" si="19"/>
        <v>0</v>
      </c>
      <c r="L150" s="35"/>
    </row>
    <row r="151" spans="2:13" ht="34.950000000000003" customHeight="1" x14ac:dyDescent="0.3">
      <c r="B151" s="84" t="str">
        <f t="shared" si="9"/>
        <v>CAD</v>
      </c>
      <c r="C151" s="85">
        <f>IF(ISTEXT(D151),MAX($C$5:$C150)+1,"")</f>
        <v>134</v>
      </c>
      <c r="D151" s="86" t="s">
        <v>9</v>
      </c>
      <c r="E151" s="177" t="s">
        <v>1091</v>
      </c>
      <c r="F151" s="228" t="s">
        <v>43</v>
      </c>
      <c r="G151" s="229"/>
      <c r="H151" s="247"/>
      <c r="I151" s="242">
        <f t="shared" si="10"/>
        <v>3</v>
      </c>
      <c r="J151" s="243">
        <f t="shared" si="11"/>
        <v>0</v>
      </c>
      <c r="K151" s="234">
        <f t="shared" si="19"/>
        <v>0</v>
      </c>
      <c r="L151" s="35"/>
    </row>
    <row r="152" spans="2:13" ht="34.200000000000003" customHeight="1" x14ac:dyDescent="0.3">
      <c r="B152" s="84" t="str">
        <f t="shared" si="9"/>
        <v>CAD</v>
      </c>
      <c r="C152" s="85">
        <f>IF(ISTEXT(D152),MAX($C$5:$C151)+1,"")</f>
        <v>135</v>
      </c>
      <c r="D152" s="86" t="s">
        <v>9</v>
      </c>
      <c r="E152" s="177" t="s">
        <v>1092</v>
      </c>
      <c r="F152" s="228" t="s">
        <v>43</v>
      </c>
      <c r="G152" s="229"/>
      <c r="H152" s="247"/>
      <c r="I152" s="242">
        <f t="shared" si="10"/>
        <v>3</v>
      </c>
      <c r="J152" s="243">
        <f t="shared" si="11"/>
        <v>0</v>
      </c>
      <c r="K152" s="234">
        <f t="shared" si="19"/>
        <v>0</v>
      </c>
      <c r="L152" s="35"/>
    </row>
    <row r="153" spans="2:13" ht="34.950000000000003" customHeight="1" x14ac:dyDescent="0.3">
      <c r="B153" s="84" t="str">
        <f t="shared" si="9"/>
        <v>CAD</v>
      </c>
      <c r="C153" s="85">
        <f>IF(ISTEXT(D153),MAX($C$5:$C152)+1,"")</f>
        <v>136</v>
      </c>
      <c r="D153" s="86" t="s">
        <v>9</v>
      </c>
      <c r="E153" s="178" t="s">
        <v>1093</v>
      </c>
      <c r="F153" s="228" t="s">
        <v>43</v>
      </c>
      <c r="G153" s="223"/>
      <c r="H153" s="248"/>
      <c r="I153" s="225">
        <f t="shared" si="10"/>
        <v>3</v>
      </c>
      <c r="J153" s="226">
        <f t="shared" si="11"/>
        <v>0</v>
      </c>
      <c r="K153" s="227">
        <f>I153*J153</f>
        <v>0</v>
      </c>
      <c r="L153" s="35"/>
    </row>
    <row r="154" spans="2:13" ht="48" customHeight="1" x14ac:dyDescent="0.3">
      <c r="B154" s="105" t="str">
        <f>IF(C154="","",$B$4)</f>
        <v/>
      </c>
      <c r="C154" s="106" t="str">
        <f>IF(ISTEXT(D154),MAX($C$5:$C153)+1,"")</f>
        <v/>
      </c>
      <c r="D154" s="106"/>
      <c r="E154" s="157" t="s">
        <v>1094</v>
      </c>
      <c r="F154" s="142"/>
      <c r="G154" s="108"/>
      <c r="H154" s="108"/>
      <c r="I154" s="108"/>
      <c r="J154" s="108"/>
      <c r="K154" s="108"/>
      <c r="L154" s="108"/>
    </row>
    <row r="155" spans="2:13" ht="33.6" customHeight="1" x14ac:dyDescent="0.3">
      <c r="B155" s="84" t="str">
        <f t="shared" si="9"/>
        <v>CAD</v>
      </c>
      <c r="C155" s="85">
        <f>IF(ISTEXT(D155),MAX($C$5:$C153)+1,"")</f>
        <v>137</v>
      </c>
      <c r="D155" s="86" t="s">
        <v>9</v>
      </c>
      <c r="E155" s="180" t="s">
        <v>1095</v>
      </c>
      <c r="F155" s="228" t="s">
        <v>43</v>
      </c>
      <c r="G155" s="229"/>
      <c r="H155" s="247"/>
      <c r="I155" s="242">
        <f t="shared" si="10"/>
        <v>3</v>
      </c>
      <c r="J155" s="243">
        <f t="shared" si="11"/>
        <v>0</v>
      </c>
      <c r="K155" s="234">
        <f>I155*J155</f>
        <v>0</v>
      </c>
      <c r="L155" s="35"/>
    </row>
    <row r="156" spans="2:13" ht="33.6" customHeight="1" x14ac:dyDescent="0.3">
      <c r="B156" s="84" t="str">
        <f t="shared" ref="B156:B225" si="20">IF(C156="","",$B$4)</f>
        <v>CAD</v>
      </c>
      <c r="C156" s="85">
        <f>IF(ISTEXT(D156),MAX($C$5:$C155)+1,"")</f>
        <v>138</v>
      </c>
      <c r="D156" s="86" t="s">
        <v>10</v>
      </c>
      <c r="E156" s="193" t="s">
        <v>1096</v>
      </c>
      <c r="F156" s="228" t="s">
        <v>43</v>
      </c>
      <c r="G156" s="229"/>
      <c r="H156" s="247"/>
      <c r="I156" s="242">
        <f t="shared" si="10"/>
        <v>2</v>
      </c>
      <c r="J156" s="243">
        <f t="shared" si="11"/>
        <v>0</v>
      </c>
      <c r="K156" s="234">
        <f>I156*J156</f>
        <v>0</v>
      </c>
      <c r="L156" s="35"/>
      <c r="M156" s="182"/>
    </row>
    <row r="157" spans="2:13" s="104" customFormat="1" ht="33.6" customHeight="1" x14ac:dyDescent="0.3">
      <c r="B157" s="84" t="str">
        <f t="shared" si="20"/>
        <v>CAD</v>
      </c>
      <c r="C157" s="85">
        <f>IF(ISTEXT(D157),MAX($C$5:$C156)+1,"")</f>
        <v>139</v>
      </c>
      <c r="D157" s="86" t="s">
        <v>10</v>
      </c>
      <c r="E157" s="193" t="s">
        <v>1097</v>
      </c>
      <c r="F157" s="228" t="s">
        <v>43</v>
      </c>
      <c r="G157" s="229"/>
      <c r="H157" s="247"/>
      <c r="I157" s="242">
        <f t="shared" ref="I157:I223" si="21">VLOOKUP($D157,SpecData,2,FALSE)</f>
        <v>2</v>
      </c>
      <c r="J157" s="243">
        <f t="shared" ref="J157:J223" si="22">VLOOKUP($F157,AvailabilityData,2,FALSE)</f>
        <v>0</v>
      </c>
      <c r="K157" s="234">
        <f>I157*J157</f>
        <v>0</v>
      </c>
      <c r="L157" s="35"/>
      <c r="M157"/>
    </row>
    <row r="158" spans="2:13" ht="33.6" customHeight="1" x14ac:dyDescent="0.3">
      <c r="B158" s="84" t="str">
        <f t="shared" si="20"/>
        <v>CAD</v>
      </c>
      <c r="C158" s="85">
        <f>IF(ISTEXT(D158),MAX($C$5:$C157)+1,"")</f>
        <v>140</v>
      </c>
      <c r="D158" s="86" t="s">
        <v>9</v>
      </c>
      <c r="E158" s="193" t="s">
        <v>1098</v>
      </c>
      <c r="F158" s="228" t="s">
        <v>43</v>
      </c>
      <c r="G158" s="229"/>
      <c r="H158" s="247"/>
      <c r="I158" s="242">
        <f t="shared" si="21"/>
        <v>3</v>
      </c>
      <c r="J158" s="243">
        <f t="shared" si="22"/>
        <v>0</v>
      </c>
      <c r="K158" s="234">
        <f>I158*J158</f>
        <v>0</v>
      </c>
      <c r="L158" s="35"/>
    </row>
    <row r="159" spans="2:13" ht="33.6" customHeight="1" x14ac:dyDescent="0.3">
      <c r="B159" s="84" t="str">
        <f t="shared" si="20"/>
        <v>CAD</v>
      </c>
      <c r="C159" s="85">
        <f>IF(ISTEXT(D159),MAX($C$5:$C158)+1,"")</f>
        <v>141</v>
      </c>
      <c r="D159" s="86" t="s">
        <v>9</v>
      </c>
      <c r="E159" s="178" t="s">
        <v>1099</v>
      </c>
      <c r="F159" s="270" t="s">
        <v>43</v>
      </c>
      <c r="G159" s="229"/>
      <c r="H159" s="247"/>
      <c r="I159" s="242">
        <f t="shared" si="21"/>
        <v>3</v>
      </c>
      <c r="J159" s="243">
        <f t="shared" si="22"/>
        <v>0</v>
      </c>
      <c r="K159" s="234">
        <f>I159*J159</f>
        <v>0</v>
      </c>
      <c r="L159" s="35"/>
    </row>
    <row r="160" spans="2:13" ht="48" customHeight="1" x14ac:dyDescent="0.3">
      <c r="B160" s="105" t="str">
        <f>IF(C160="","",$B$4)</f>
        <v/>
      </c>
      <c r="C160" s="106" t="str">
        <f>IF(ISTEXT(D160),MAX($C$5:$C159)+1,"")</f>
        <v/>
      </c>
      <c r="D160" s="106"/>
      <c r="E160" s="157" t="s">
        <v>1100</v>
      </c>
      <c r="F160" s="142"/>
      <c r="G160" s="108"/>
      <c r="H160" s="108"/>
      <c r="I160" s="108"/>
      <c r="J160" s="108"/>
      <c r="K160" s="108"/>
      <c r="L160" s="108"/>
    </row>
    <row r="161" spans="2:13" ht="30" customHeight="1" x14ac:dyDescent="0.3">
      <c r="B161" s="84" t="str">
        <f t="shared" si="20"/>
        <v>CAD</v>
      </c>
      <c r="C161" s="85">
        <f>IF(ISTEXT(D161),MAX($C$5:$C159)+1,"")</f>
        <v>142</v>
      </c>
      <c r="D161" s="86" t="s">
        <v>9</v>
      </c>
      <c r="E161" s="180" t="s">
        <v>1101</v>
      </c>
      <c r="F161" s="228" t="s">
        <v>43</v>
      </c>
      <c r="G161" s="223"/>
      <c r="H161" s="248"/>
      <c r="I161" s="225">
        <f t="shared" si="21"/>
        <v>3</v>
      </c>
      <c r="J161" s="226">
        <f t="shared" si="22"/>
        <v>0</v>
      </c>
      <c r="K161" s="227">
        <f t="shared" ref="K161:K167" si="23">I161*J161</f>
        <v>0</v>
      </c>
      <c r="L161" s="35"/>
    </row>
    <row r="162" spans="2:13" ht="34.950000000000003" customHeight="1" x14ac:dyDescent="0.3">
      <c r="B162" s="84" t="str">
        <f t="shared" si="20"/>
        <v>CAD</v>
      </c>
      <c r="C162" s="85">
        <f>IF(ISTEXT(D162),MAX($C$5:$C161)+1,"")</f>
        <v>143</v>
      </c>
      <c r="D162" s="86" t="s">
        <v>9</v>
      </c>
      <c r="E162" s="177" t="s">
        <v>1102</v>
      </c>
      <c r="F162" s="271" t="s">
        <v>43</v>
      </c>
      <c r="G162" s="229"/>
      <c r="H162" s="247"/>
      <c r="I162" s="242">
        <f t="shared" si="21"/>
        <v>3</v>
      </c>
      <c r="J162" s="243">
        <f t="shared" si="22"/>
        <v>0</v>
      </c>
      <c r="K162" s="234">
        <f t="shared" si="23"/>
        <v>0</v>
      </c>
      <c r="L162" s="35"/>
    </row>
    <row r="163" spans="2:13" ht="34.950000000000003" customHeight="1" x14ac:dyDescent="0.3">
      <c r="B163" s="84" t="str">
        <f t="shared" si="20"/>
        <v>CAD</v>
      </c>
      <c r="C163" s="85">
        <f>IF(ISTEXT(D163),MAX($C$5:$C162)+1,"")</f>
        <v>144</v>
      </c>
      <c r="D163" s="86" t="s">
        <v>9</v>
      </c>
      <c r="E163" s="177" t="s">
        <v>1103</v>
      </c>
      <c r="F163" s="228" t="s">
        <v>43</v>
      </c>
      <c r="G163" s="229"/>
      <c r="H163" s="247"/>
      <c r="I163" s="242">
        <f t="shared" si="21"/>
        <v>3</v>
      </c>
      <c r="J163" s="243">
        <f t="shared" si="22"/>
        <v>0</v>
      </c>
      <c r="K163" s="234">
        <f t="shared" si="23"/>
        <v>0</v>
      </c>
      <c r="L163" s="35"/>
    </row>
    <row r="164" spans="2:13" ht="33.6" customHeight="1" x14ac:dyDescent="0.3">
      <c r="B164" s="84" t="str">
        <f t="shared" si="20"/>
        <v>CAD</v>
      </c>
      <c r="C164" s="85">
        <f>IF(ISTEXT(D164),MAX($C$5:$C163)+1,"")</f>
        <v>145</v>
      </c>
      <c r="D164" s="86" t="s">
        <v>9</v>
      </c>
      <c r="E164" s="177" t="s">
        <v>1104</v>
      </c>
      <c r="F164" s="228" t="s">
        <v>43</v>
      </c>
      <c r="G164" s="229"/>
      <c r="H164" s="247"/>
      <c r="I164" s="242">
        <f t="shared" si="21"/>
        <v>3</v>
      </c>
      <c r="J164" s="243">
        <f t="shared" si="22"/>
        <v>0</v>
      </c>
      <c r="K164" s="234">
        <f t="shared" si="23"/>
        <v>0</v>
      </c>
      <c r="L164" s="35"/>
    </row>
    <row r="165" spans="2:13" ht="33.6" customHeight="1" x14ac:dyDescent="0.3">
      <c r="B165" s="84" t="str">
        <f t="shared" si="20"/>
        <v>CAD</v>
      </c>
      <c r="C165" s="85">
        <f>IF(ISTEXT(D165),MAX($C$5:$C164)+1,"")</f>
        <v>146</v>
      </c>
      <c r="D165" s="86" t="s">
        <v>9</v>
      </c>
      <c r="E165" s="177" t="s">
        <v>1105</v>
      </c>
      <c r="F165" s="228" t="s">
        <v>43</v>
      </c>
      <c r="G165" s="229"/>
      <c r="H165" s="247"/>
      <c r="I165" s="242">
        <f t="shared" si="21"/>
        <v>3</v>
      </c>
      <c r="J165" s="243">
        <f t="shared" si="22"/>
        <v>0</v>
      </c>
      <c r="K165" s="234">
        <f t="shared" si="23"/>
        <v>0</v>
      </c>
      <c r="L165" s="35"/>
    </row>
    <row r="166" spans="2:13" ht="33.6" customHeight="1" x14ac:dyDescent="0.3">
      <c r="B166" s="84" t="str">
        <f t="shared" si="20"/>
        <v>CAD</v>
      </c>
      <c r="C166" s="85">
        <f>IF(ISTEXT(D166),MAX($C$5:$C165)+1,"")</f>
        <v>147</v>
      </c>
      <c r="D166" s="86" t="s">
        <v>9</v>
      </c>
      <c r="E166" s="177" t="s">
        <v>1106</v>
      </c>
      <c r="F166" s="228" t="s">
        <v>43</v>
      </c>
      <c r="G166" s="229"/>
      <c r="H166" s="247"/>
      <c r="I166" s="242">
        <f t="shared" si="21"/>
        <v>3</v>
      </c>
      <c r="J166" s="243">
        <f t="shared" si="22"/>
        <v>0</v>
      </c>
      <c r="K166" s="234">
        <f t="shared" si="23"/>
        <v>0</v>
      </c>
      <c r="L166" s="35"/>
      <c r="M166" s="182"/>
    </row>
    <row r="167" spans="2:13" s="104" customFormat="1" ht="33.6" customHeight="1" x14ac:dyDescent="0.3">
      <c r="B167" s="84" t="str">
        <f t="shared" si="20"/>
        <v>CAD</v>
      </c>
      <c r="C167" s="85">
        <f>IF(ISTEXT(D167),MAX($C$5:$C166)+1,"")</f>
        <v>148</v>
      </c>
      <c r="D167" s="86" t="s">
        <v>9</v>
      </c>
      <c r="E167" s="177" t="s">
        <v>1107</v>
      </c>
      <c r="F167" s="228" t="s">
        <v>43</v>
      </c>
      <c r="G167" s="223"/>
      <c r="H167" s="248"/>
      <c r="I167" s="225">
        <f t="shared" si="21"/>
        <v>3</v>
      </c>
      <c r="J167" s="226">
        <f t="shared" si="22"/>
        <v>0</v>
      </c>
      <c r="K167" s="227">
        <f t="shared" si="23"/>
        <v>0</v>
      </c>
      <c r="L167" s="35"/>
      <c r="M167"/>
    </row>
    <row r="168" spans="2:13" ht="33.6" customHeight="1" x14ac:dyDescent="0.3">
      <c r="B168" s="84" t="str">
        <f t="shared" si="20"/>
        <v>CAD</v>
      </c>
      <c r="C168" s="85">
        <f>IF(ISTEXT(D168),MAX($C$5:$C167)+1,"")</f>
        <v>149</v>
      </c>
      <c r="D168" s="86" t="s">
        <v>10</v>
      </c>
      <c r="E168" s="177" t="s">
        <v>1108</v>
      </c>
      <c r="F168" s="228" t="s">
        <v>43</v>
      </c>
      <c r="G168" s="229"/>
      <c r="H168" s="247"/>
      <c r="I168" s="242">
        <f t="shared" si="21"/>
        <v>2</v>
      </c>
      <c r="J168" s="243">
        <f t="shared" si="22"/>
        <v>0</v>
      </c>
      <c r="K168" s="234">
        <f t="shared" ref="K168:K174" si="24">I168*J168</f>
        <v>0</v>
      </c>
      <c r="L168" s="35"/>
    </row>
    <row r="169" spans="2:13" ht="34.950000000000003" customHeight="1" x14ac:dyDescent="0.3">
      <c r="B169" s="103" t="s">
        <v>1109</v>
      </c>
      <c r="C169" s="103"/>
      <c r="D169" s="103"/>
      <c r="E169" s="103"/>
      <c r="F169" s="142"/>
      <c r="G169" s="103"/>
      <c r="H169" s="103"/>
      <c r="I169" s="103"/>
      <c r="J169" s="103"/>
      <c r="K169" s="103"/>
      <c r="L169" s="103"/>
    </row>
    <row r="170" spans="2:13" ht="34.950000000000003" customHeight="1" x14ac:dyDescent="0.3">
      <c r="B170" s="84" t="str">
        <f t="shared" si="20"/>
        <v>CAD</v>
      </c>
      <c r="C170" s="85">
        <f>IF(ISTEXT(D170),MAX($C$5:$C168)+1,"")</f>
        <v>150</v>
      </c>
      <c r="D170" s="86" t="s">
        <v>9</v>
      </c>
      <c r="E170" s="175" t="s">
        <v>1110</v>
      </c>
      <c r="F170" s="228" t="s">
        <v>43</v>
      </c>
      <c r="G170" s="229"/>
      <c r="H170" s="247"/>
      <c r="I170" s="242">
        <f t="shared" si="21"/>
        <v>3</v>
      </c>
      <c r="J170" s="243">
        <f t="shared" si="22"/>
        <v>0</v>
      </c>
      <c r="K170" s="234">
        <f t="shared" si="24"/>
        <v>0</v>
      </c>
      <c r="L170" s="35"/>
    </row>
    <row r="171" spans="2:13" ht="34.950000000000003" customHeight="1" x14ac:dyDescent="0.3">
      <c r="B171" s="84" t="str">
        <f t="shared" si="20"/>
        <v>CAD</v>
      </c>
      <c r="C171" s="85">
        <f>IF(ISTEXT(D171),MAX($C$5:$C170)+1,"")</f>
        <v>151</v>
      </c>
      <c r="D171" s="86" t="s">
        <v>9</v>
      </c>
      <c r="E171" s="175" t="s">
        <v>1111</v>
      </c>
      <c r="F171" s="271" t="s">
        <v>43</v>
      </c>
      <c r="G171" s="229"/>
      <c r="H171" s="247"/>
      <c r="I171" s="242">
        <f t="shared" si="21"/>
        <v>3</v>
      </c>
      <c r="J171" s="243">
        <f t="shared" si="22"/>
        <v>0</v>
      </c>
      <c r="K171" s="234">
        <f t="shared" si="24"/>
        <v>0</v>
      </c>
      <c r="L171" s="35"/>
    </row>
    <row r="172" spans="2:13" ht="34.950000000000003" customHeight="1" x14ac:dyDescent="0.3">
      <c r="B172" s="84" t="str">
        <f t="shared" si="20"/>
        <v>CAD</v>
      </c>
      <c r="C172" s="85">
        <f>IF(ISTEXT(D172),MAX($C$5:$C171)+1,"")</f>
        <v>152</v>
      </c>
      <c r="D172" s="86" t="s">
        <v>9</v>
      </c>
      <c r="E172" s="175" t="s">
        <v>1112</v>
      </c>
      <c r="F172" s="228" t="s">
        <v>43</v>
      </c>
      <c r="G172" s="229"/>
      <c r="H172" s="247"/>
      <c r="I172" s="242">
        <f t="shared" si="21"/>
        <v>3</v>
      </c>
      <c r="J172" s="243">
        <f t="shared" si="22"/>
        <v>0</v>
      </c>
      <c r="K172" s="234">
        <f t="shared" si="24"/>
        <v>0</v>
      </c>
      <c r="L172" s="35"/>
    </row>
    <row r="173" spans="2:13" ht="34.950000000000003" customHeight="1" x14ac:dyDescent="0.3">
      <c r="B173" s="105" t="str">
        <f t="shared" si="20"/>
        <v/>
      </c>
      <c r="C173" s="106" t="str">
        <f>IF(ISTEXT(D173),MAX($C$5:$C172)+1,"")</f>
        <v/>
      </c>
      <c r="D173" s="106"/>
      <c r="E173" s="157" t="s">
        <v>1113</v>
      </c>
      <c r="F173" s="142"/>
      <c r="G173" s="108"/>
      <c r="H173" s="108"/>
      <c r="I173" s="108"/>
      <c r="J173" s="108"/>
      <c r="K173" s="108"/>
      <c r="L173" s="108"/>
    </row>
    <row r="174" spans="2:13" ht="34.950000000000003" customHeight="1" x14ac:dyDescent="0.3">
      <c r="B174" s="84" t="str">
        <f t="shared" si="20"/>
        <v>CAD</v>
      </c>
      <c r="C174" s="85">
        <f>IF(ISTEXT(D174),MAX($C$5:$C172)+1,"")</f>
        <v>153</v>
      </c>
      <c r="D174" s="86" t="s">
        <v>9</v>
      </c>
      <c r="E174" s="177" t="s">
        <v>1021</v>
      </c>
      <c r="F174" s="228" t="s">
        <v>43</v>
      </c>
      <c r="G174" s="229"/>
      <c r="H174" s="247"/>
      <c r="I174" s="242">
        <f t="shared" si="21"/>
        <v>3</v>
      </c>
      <c r="J174" s="243">
        <f t="shared" si="22"/>
        <v>0</v>
      </c>
      <c r="K174" s="234">
        <f t="shared" si="24"/>
        <v>0</v>
      </c>
      <c r="L174" s="35"/>
    </row>
    <row r="175" spans="2:13" ht="34.950000000000003" customHeight="1" x14ac:dyDescent="0.3">
      <c r="B175" s="84" t="str">
        <f t="shared" si="20"/>
        <v>CAD</v>
      </c>
      <c r="C175" s="85">
        <f>IF(ISTEXT(D175),MAX($C$5:$C174)+1,"")</f>
        <v>154</v>
      </c>
      <c r="D175" s="86" t="s">
        <v>9</v>
      </c>
      <c r="E175" s="177" t="s">
        <v>1114</v>
      </c>
      <c r="F175" s="228" t="s">
        <v>43</v>
      </c>
      <c r="G175" s="223"/>
      <c r="H175" s="248"/>
      <c r="I175" s="225">
        <f t="shared" si="21"/>
        <v>3</v>
      </c>
      <c r="J175" s="226">
        <f t="shared" si="22"/>
        <v>0</v>
      </c>
      <c r="K175" s="227">
        <f>I175*J175</f>
        <v>0</v>
      </c>
      <c r="L175" s="35"/>
    </row>
    <row r="176" spans="2:13" ht="34.950000000000003" customHeight="1" x14ac:dyDescent="0.3">
      <c r="B176" s="84" t="str">
        <f t="shared" si="20"/>
        <v>CAD</v>
      </c>
      <c r="C176" s="85">
        <f>IF(ISTEXT(D176),MAX($C$5:$C175)+1,"")</f>
        <v>155</v>
      </c>
      <c r="D176" s="86" t="s">
        <v>9</v>
      </c>
      <c r="E176" s="177" t="s">
        <v>320</v>
      </c>
      <c r="F176" s="228" t="s">
        <v>43</v>
      </c>
      <c r="G176" s="229"/>
      <c r="H176" s="247"/>
      <c r="I176" s="242">
        <f t="shared" si="21"/>
        <v>3</v>
      </c>
      <c r="J176" s="243">
        <f t="shared" si="22"/>
        <v>0</v>
      </c>
      <c r="K176" s="234">
        <f t="shared" ref="K176:K182" si="25">I176*J176</f>
        <v>0</v>
      </c>
      <c r="L176" s="35"/>
    </row>
    <row r="177" spans="2:12" ht="34.950000000000003" customHeight="1" x14ac:dyDescent="0.3">
      <c r="B177" s="84" t="str">
        <f>IF(C177="","",$B$4)</f>
        <v>CAD</v>
      </c>
      <c r="C177" s="85">
        <f>IF(ISTEXT(D177),MAX($C$5:$C176)+1,"")</f>
        <v>156</v>
      </c>
      <c r="D177" s="86" t="s">
        <v>9</v>
      </c>
      <c r="E177" s="175" t="s">
        <v>1115</v>
      </c>
      <c r="F177" s="228" t="s">
        <v>43</v>
      </c>
      <c r="G177" s="229"/>
      <c r="H177" s="247"/>
      <c r="I177" s="242">
        <f>VLOOKUP($D177,SpecData,2,FALSE)</f>
        <v>3</v>
      </c>
      <c r="J177" s="243">
        <f>VLOOKUP($F177,AvailabilityData,2,FALSE)</f>
        <v>0</v>
      </c>
      <c r="K177" s="234">
        <f>I177*J177</f>
        <v>0</v>
      </c>
      <c r="L177" s="36"/>
    </row>
    <row r="178" spans="2:12" ht="45.6" customHeight="1" x14ac:dyDescent="0.3">
      <c r="B178" s="84" t="str">
        <f t="shared" si="20"/>
        <v>CAD</v>
      </c>
      <c r="C178" s="85">
        <f>IF(ISTEXT(D178),MAX($C$5:$C177)+1,"")</f>
        <v>157</v>
      </c>
      <c r="D178" s="86" t="s">
        <v>9</v>
      </c>
      <c r="E178" s="175" t="s">
        <v>1116</v>
      </c>
      <c r="F178" s="228" t="s">
        <v>43</v>
      </c>
      <c r="G178" s="229"/>
      <c r="H178" s="247"/>
      <c r="I178" s="242">
        <f t="shared" si="21"/>
        <v>3</v>
      </c>
      <c r="J178" s="243">
        <f t="shared" si="22"/>
        <v>0</v>
      </c>
      <c r="K178" s="234">
        <f t="shared" si="25"/>
        <v>0</v>
      </c>
      <c r="L178" s="35"/>
    </row>
    <row r="179" spans="2:12" ht="34.950000000000003" customHeight="1" x14ac:dyDescent="0.3">
      <c r="B179" s="84" t="str">
        <f t="shared" si="20"/>
        <v>CAD</v>
      </c>
      <c r="C179" s="85">
        <f>IF(ISTEXT(D179),MAX($C$5:$C178)+1,"")</f>
        <v>158</v>
      </c>
      <c r="D179" s="86" t="s">
        <v>9</v>
      </c>
      <c r="E179" s="175" t="s">
        <v>1117</v>
      </c>
      <c r="F179" s="271" t="s">
        <v>43</v>
      </c>
      <c r="G179" s="229"/>
      <c r="H179" s="247"/>
      <c r="I179" s="242">
        <f t="shared" si="21"/>
        <v>3</v>
      </c>
      <c r="J179" s="243">
        <f t="shared" si="22"/>
        <v>0</v>
      </c>
      <c r="K179" s="234">
        <f t="shared" si="25"/>
        <v>0</v>
      </c>
      <c r="L179" s="35"/>
    </row>
    <row r="180" spans="2:12" ht="34.950000000000003" customHeight="1" x14ac:dyDescent="0.3">
      <c r="B180" s="103" t="s">
        <v>1118</v>
      </c>
      <c r="C180" s="103"/>
      <c r="D180" s="103"/>
      <c r="E180" s="103"/>
      <c r="F180" s="142"/>
      <c r="G180" s="103"/>
      <c r="H180" s="103"/>
      <c r="I180" s="103"/>
      <c r="J180" s="103"/>
      <c r="K180" s="103"/>
      <c r="L180" s="103"/>
    </row>
    <row r="181" spans="2:12" ht="34.950000000000003" customHeight="1" x14ac:dyDescent="0.3">
      <c r="B181" s="84" t="str">
        <f t="shared" si="20"/>
        <v>CAD</v>
      </c>
      <c r="C181" s="85">
        <f>IF(ISTEXT(D181),MAX($C$5:$C179)+1,"")</f>
        <v>159</v>
      </c>
      <c r="D181" s="86" t="s">
        <v>9</v>
      </c>
      <c r="E181" s="173" t="s">
        <v>1119</v>
      </c>
      <c r="F181" s="228" t="s">
        <v>43</v>
      </c>
      <c r="G181" s="229"/>
      <c r="H181" s="247"/>
      <c r="I181" s="242">
        <f t="shared" si="21"/>
        <v>3</v>
      </c>
      <c r="J181" s="243">
        <f t="shared" si="22"/>
        <v>0</v>
      </c>
      <c r="K181" s="234">
        <f t="shared" si="25"/>
        <v>0</v>
      </c>
      <c r="L181" s="35"/>
    </row>
    <row r="182" spans="2:12" ht="34.950000000000003" customHeight="1" x14ac:dyDescent="0.3">
      <c r="B182" s="84" t="str">
        <f t="shared" si="20"/>
        <v>CAD</v>
      </c>
      <c r="C182" s="85">
        <f>IF(ISTEXT(D182),MAX($C$5:$C181)+1,"")</f>
        <v>160</v>
      </c>
      <c r="D182" s="86" t="s">
        <v>9</v>
      </c>
      <c r="E182" s="174" t="s">
        <v>1120</v>
      </c>
      <c r="F182" s="228" t="s">
        <v>43</v>
      </c>
      <c r="G182" s="229"/>
      <c r="H182" s="247"/>
      <c r="I182" s="242">
        <f t="shared" si="21"/>
        <v>3</v>
      </c>
      <c r="J182" s="243">
        <f t="shared" si="22"/>
        <v>0</v>
      </c>
      <c r="K182" s="234">
        <f t="shared" si="25"/>
        <v>0</v>
      </c>
      <c r="L182" s="35"/>
    </row>
    <row r="183" spans="2:12" ht="34.950000000000003" customHeight="1" x14ac:dyDescent="0.3">
      <c r="B183" s="84" t="str">
        <f t="shared" si="20"/>
        <v>CAD</v>
      </c>
      <c r="C183" s="85">
        <f>IF(ISTEXT(D183),MAX($C$5:$C182)+1,"")</f>
        <v>161</v>
      </c>
      <c r="D183" s="86" t="s">
        <v>9</v>
      </c>
      <c r="E183" s="174" t="s">
        <v>1121</v>
      </c>
      <c r="F183" s="228" t="s">
        <v>43</v>
      </c>
      <c r="G183" s="223"/>
      <c r="H183" s="248"/>
      <c r="I183" s="225">
        <f t="shared" si="21"/>
        <v>3</v>
      </c>
      <c r="J183" s="226">
        <f t="shared" si="22"/>
        <v>0</v>
      </c>
      <c r="K183" s="227">
        <f>I183*J183</f>
        <v>0</v>
      </c>
      <c r="L183" s="35"/>
    </row>
    <row r="184" spans="2:12" ht="34.950000000000003" customHeight="1" x14ac:dyDescent="0.3">
      <c r="B184" s="84" t="str">
        <f t="shared" si="20"/>
        <v>CAD</v>
      </c>
      <c r="C184" s="85">
        <f>IF(ISTEXT(D184),MAX($C$5:$C183)+1,"")</f>
        <v>162</v>
      </c>
      <c r="D184" s="86" t="s">
        <v>9</v>
      </c>
      <c r="E184" s="174" t="s">
        <v>1122</v>
      </c>
      <c r="F184" s="228" t="s">
        <v>43</v>
      </c>
      <c r="G184" s="229"/>
      <c r="H184" s="247"/>
      <c r="I184" s="242">
        <f t="shared" si="21"/>
        <v>3</v>
      </c>
      <c r="J184" s="243">
        <f t="shared" si="22"/>
        <v>0</v>
      </c>
      <c r="K184" s="234">
        <f t="shared" ref="K184:K190" si="26">I184*J184</f>
        <v>0</v>
      </c>
      <c r="L184" s="35"/>
    </row>
    <row r="185" spans="2:12" ht="34.950000000000003" customHeight="1" x14ac:dyDescent="0.3">
      <c r="B185" s="84" t="str">
        <f t="shared" si="20"/>
        <v>CAD</v>
      </c>
      <c r="C185" s="85">
        <f>IF(ISTEXT(D185),MAX($C$5:$C184)+1,"")</f>
        <v>163</v>
      </c>
      <c r="D185" s="86" t="s">
        <v>9</v>
      </c>
      <c r="E185" s="174" t="s">
        <v>1123</v>
      </c>
      <c r="F185" s="270" t="s">
        <v>43</v>
      </c>
      <c r="G185" s="229"/>
      <c r="H185" s="247"/>
      <c r="I185" s="242">
        <f t="shared" si="21"/>
        <v>3</v>
      </c>
      <c r="J185" s="243">
        <f t="shared" si="22"/>
        <v>0</v>
      </c>
      <c r="K185" s="234">
        <f t="shared" si="26"/>
        <v>0</v>
      </c>
      <c r="L185" s="35"/>
    </row>
    <row r="186" spans="2:12" ht="34.950000000000003" customHeight="1" x14ac:dyDescent="0.3">
      <c r="B186" s="84" t="str">
        <f t="shared" si="20"/>
        <v>CAD</v>
      </c>
      <c r="C186" s="85">
        <f>IF(ISTEXT(D186),MAX($C$5:$C185)+1,"")</f>
        <v>164</v>
      </c>
      <c r="D186" s="86" t="s">
        <v>10</v>
      </c>
      <c r="E186" s="174" t="s">
        <v>1124</v>
      </c>
      <c r="F186" s="271" t="s">
        <v>43</v>
      </c>
      <c r="G186" s="229"/>
      <c r="H186" s="247"/>
      <c r="I186" s="242">
        <f t="shared" si="21"/>
        <v>2</v>
      </c>
      <c r="J186" s="243">
        <f t="shared" si="22"/>
        <v>0</v>
      </c>
      <c r="K186" s="234">
        <f t="shared" si="26"/>
        <v>0</v>
      </c>
      <c r="L186" s="35"/>
    </row>
    <row r="187" spans="2:12" ht="34.950000000000003" customHeight="1" x14ac:dyDescent="0.3">
      <c r="B187" s="84" t="str">
        <f t="shared" si="20"/>
        <v>CAD</v>
      </c>
      <c r="C187" s="85">
        <f>IF(ISTEXT(D187),MAX($C$5:$C186)+1,"")</f>
        <v>165</v>
      </c>
      <c r="D187" s="86" t="s">
        <v>11</v>
      </c>
      <c r="E187" s="174" t="s">
        <v>1125</v>
      </c>
      <c r="F187" s="228" t="s">
        <v>43</v>
      </c>
      <c r="G187" s="229"/>
      <c r="H187" s="247"/>
      <c r="I187" s="242">
        <f t="shared" si="21"/>
        <v>1</v>
      </c>
      <c r="J187" s="243">
        <f t="shared" si="22"/>
        <v>0</v>
      </c>
      <c r="K187" s="234">
        <f t="shared" si="26"/>
        <v>0</v>
      </c>
      <c r="L187" s="35"/>
    </row>
    <row r="188" spans="2:12" ht="34.950000000000003" customHeight="1" x14ac:dyDescent="0.3">
      <c r="B188" s="84" t="str">
        <f t="shared" si="20"/>
        <v>CAD</v>
      </c>
      <c r="C188" s="85">
        <f>IF(ISTEXT(D188),MAX($C$5:$C187)+1,"")</f>
        <v>166</v>
      </c>
      <c r="D188" s="86" t="s">
        <v>11</v>
      </c>
      <c r="E188" s="174" t="s">
        <v>1126</v>
      </c>
      <c r="F188" s="228" t="s">
        <v>43</v>
      </c>
      <c r="G188" s="229"/>
      <c r="H188" s="247"/>
      <c r="I188" s="242">
        <f t="shared" si="21"/>
        <v>1</v>
      </c>
      <c r="J188" s="243">
        <f t="shared" si="22"/>
        <v>0</v>
      </c>
      <c r="K188" s="234">
        <f t="shared" si="26"/>
        <v>0</v>
      </c>
      <c r="L188" s="35"/>
    </row>
    <row r="189" spans="2:12" ht="34.950000000000003" customHeight="1" x14ac:dyDescent="0.3">
      <c r="B189" s="84" t="str">
        <f t="shared" si="20"/>
        <v>CAD</v>
      </c>
      <c r="C189" s="85">
        <f>IF(ISTEXT(D189),MAX($C$5:$C188)+1,"")</f>
        <v>167</v>
      </c>
      <c r="D189" s="86" t="s">
        <v>11</v>
      </c>
      <c r="E189" s="174" t="s">
        <v>1127</v>
      </c>
      <c r="F189" s="228" t="s">
        <v>43</v>
      </c>
      <c r="G189" s="229"/>
      <c r="H189" s="247"/>
      <c r="I189" s="242">
        <f t="shared" si="21"/>
        <v>1</v>
      </c>
      <c r="J189" s="243">
        <f t="shared" si="22"/>
        <v>0</v>
      </c>
      <c r="K189" s="234">
        <f t="shared" si="26"/>
        <v>0</v>
      </c>
      <c r="L189" s="35"/>
    </row>
    <row r="190" spans="2:12" ht="34.950000000000003" customHeight="1" x14ac:dyDescent="0.3">
      <c r="B190" s="84" t="str">
        <f t="shared" si="20"/>
        <v>CAD</v>
      </c>
      <c r="C190" s="85">
        <f>IF(ISTEXT(D190),MAX($C$5:$C189)+1,"")</f>
        <v>168</v>
      </c>
      <c r="D190" s="86" t="s">
        <v>10</v>
      </c>
      <c r="E190" s="174" t="s">
        <v>1128</v>
      </c>
      <c r="F190" s="228" t="s">
        <v>43</v>
      </c>
      <c r="G190" s="229"/>
      <c r="H190" s="247"/>
      <c r="I190" s="242">
        <f t="shared" si="21"/>
        <v>2</v>
      </c>
      <c r="J190" s="243">
        <f t="shared" si="22"/>
        <v>0</v>
      </c>
      <c r="K190" s="234">
        <f t="shared" si="26"/>
        <v>0</v>
      </c>
      <c r="L190" s="35"/>
    </row>
    <row r="191" spans="2:12" ht="34.950000000000003" customHeight="1" x14ac:dyDescent="0.3">
      <c r="B191" s="84" t="str">
        <f t="shared" si="20"/>
        <v>CAD</v>
      </c>
      <c r="C191" s="85">
        <f>IF(ISTEXT(D191),MAX($C$5:$C190)+1,"")</f>
        <v>169</v>
      </c>
      <c r="D191" s="86" t="s">
        <v>9</v>
      </c>
      <c r="E191" s="174" t="s">
        <v>1129</v>
      </c>
      <c r="F191" s="228" t="s">
        <v>43</v>
      </c>
      <c r="G191" s="223"/>
      <c r="H191" s="248"/>
      <c r="I191" s="225">
        <f t="shared" si="21"/>
        <v>3</v>
      </c>
      <c r="J191" s="226">
        <f t="shared" si="22"/>
        <v>0</v>
      </c>
      <c r="K191" s="227">
        <f>I191*J191</f>
        <v>0</v>
      </c>
      <c r="L191" s="35"/>
    </row>
    <row r="192" spans="2:12" s="104" customFormat="1" ht="34.200000000000003" customHeight="1" x14ac:dyDescent="0.3">
      <c r="B192" s="84" t="str">
        <f t="shared" si="20"/>
        <v>CAD</v>
      </c>
      <c r="C192" s="85">
        <f>IF(ISTEXT(D192),MAX($C$5:$C191)+1,"")</f>
        <v>170</v>
      </c>
      <c r="D192" s="86" t="s">
        <v>9</v>
      </c>
      <c r="E192" s="174" t="s">
        <v>1130</v>
      </c>
      <c r="F192" s="228" t="s">
        <v>43</v>
      </c>
      <c r="G192" s="229"/>
      <c r="H192" s="247"/>
      <c r="I192" s="242">
        <f t="shared" si="21"/>
        <v>3</v>
      </c>
      <c r="J192" s="243">
        <f t="shared" si="22"/>
        <v>0</v>
      </c>
      <c r="K192" s="234">
        <f t="shared" ref="K192:K198" si="27">I192*J192</f>
        <v>0</v>
      </c>
      <c r="L192" s="35"/>
    </row>
    <row r="193" spans="2:12" ht="34.950000000000003" customHeight="1" x14ac:dyDescent="0.3">
      <c r="B193" s="84" t="str">
        <f t="shared" si="20"/>
        <v>CAD</v>
      </c>
      <c r="C193" s="85">
        <f>IF(ISTEXT(D193),MAX($C$5:$C192)+1,"")</f>
        <v>171</v>
      </c>
      <c r="D193" s="86" t="s">
        <v>9</v>
      </c>
      <c r="E193" s="174" t="s">
        <v>1131</v>
      </c>
      <c r="F193" s="228" t="s">
        <v>43</v>
      </c>
      <c r="G193" s="229"/>
      <c r="H193" s="247"/>
      <c r="I193" s="242">
        <f t="shared" si="21"/>
        <v>3</v>
      </c>
      <c r="J193" s="243">
        <f t="shared" si="22"/>
        <v>0</v>
      </c>
      <c r="K193" s="234">
        <f t="shared" si="27"/>
        <v>0</v>
      </c>
      <c r="L193" s="35"/>
    </row>
    <row r="194" spans="2:12" ht="34.950000000000003" customHeight="1" x14ac:dyDescent="0.3">
      <c r="B194" s="84" t="str">
        <f t="shared" si="20"/>
        <v>CAD</v>
      </c>
      <c r="C194" s="85">
        <f>IF(ISTEXT(D194),MAX($C$5:$C193)+1,"")</f>
        <v>172</v>
      </c>
      <c r="D194" s="86" t="s">
        <v>9</v>
      </c>
      <c r="E194" s="174" t="s">
        <v>1132</v>
      </c>
      <c r="F194" s="228" t="s">
        <v>43</v>
      </c>
      <c r="G194" s="229"/>
      <c r="H194" s="247"/>
      <c r="I194" s="242">
        <f t="shared" si="21"/>
        <v>3</v>
      </c>
      <c r="J194" s="243">
        <f t="shared" si="22"/>
        <v>0</v>
      </c>
      <c r="K194" s="234">
        <f t="shared" si="27"/>
        <v>0</v>
      </c>
      <c r="L194" s="35"/>
    </row>
    <row r="195" spans="2:12" ht="34.950000000000003" customHeight="1" x14ac:dyDescent="0.3">
      <c r="B195" s="84" t="str">
        <f t="shared" si="20"/>
        <v>CAD</v>
      </c>
      <c r="C195" s="85">
        <f>IF(ISTEXT(D195),MAX($C$5:$C194)+1,"")</f>
        <v>173</v>
      </c>
      <c r="D195" s="86" t="s">
        <v>9</v>
      </c>
      <c r="E195" s="174" t="s">
        <v>1133</v>
      </c>
      <c r="F195" s="228" t="s">
        <v>43</v>
      </c>
      <c r="G195" s="229"/>
      <c r="H195" s="247"/>
      <c r="I195" s="242">
        <f t="shared" si="21"/>
        <v>3</v>
      </c>
      <c r="J195" s="243">
        <f t="shared" si="22"/>
        <v>0</v>
      </c>
      <c r="K195" s="234">
        <f t="shared" si="27"/>
        <v>0</v>
      </c>
      <c r="L195" s="35"/>
    </row>
    <row r="196" spans="2:12" ht="34.950000000000003" customHeight="1" x14ac:dyDescent="0.3">
      <c r="B196" s="84" t="str">
        <f t="shared" si="20"/>
        <v>CAD</v>
      </c>
      <c r="C196" s="85">
        <f>IF(ISTEXT(D196),MAX($C$5:$C195)+1,"")</f>
        <v>174</v>
      </c>
      <c r="D196" s="86" t="s">
        <v>9</v>
      </c>
      <c r="E196" s="174" t="s">
        <v>1134</v>
      </c>
      <c r="F196" s="228" t="s">
        <v>43</v>
      </c>
      <c r="G196" s="229"/>
      <c r="H196" s="247"/>
      <c r="I196" s="242">
        <f t="shared" si="21"/>
        <v>3</v>
      </c>
      <c r="J196" s="243">
        <f t="shared" si="22"/>
        <v>0</v>
      </c>
      <c r="K196" s="234">
        <f t="shared" si="27"/>
        <v>0</v>
      </c>
      <c r="L196" s="35"/>
    </row>
    <row r="197" spans="2:12" ht="34.950000000000003" customHeight="1" x14ac:dyDescent="0.3">
      <c r="B197" s="84" t="str">
        <f t="shared" si="20"/>
        <v>CAD</v>
      </c>
      <c r="C197" s="85">
        <f>IF(ISTEXT(D197),MAX($C$5:$C196)+1,"")</f>
        <v>175</v>
      </c>
      <c r="D197" s="86" t="s">
        <v>9</v>
      </c>
      <c r="E197" s="174" t="s">
        <v>1135</v>
      </c>
      <c r="F197" s="228" t="s">
        <v>43</v>
      </c>
      <c r="G197" s="229"/>
      <c r="H197" s="247"/>
      <c r="I197" s="242">
        <f t="shared" si="21"/>
        <v>3</v>
      </c>
      <c r="J197" s="243">
        <f t="shared" si="22"/>
        <v>0</v>
      </c>
      <c r="K197" s="234">
        <f t="shared" si="27"/>
        <v>0</v>
      </c>
      <c r="L197" s="35"/>
    </row>
    <row r="198" spans="2:12" ht="34.950000000000003" customHeight="1" x14ac:dyDescent="0.3">
      <c r="B198" s="84" t="str">
        <f t="shared" si="20"/>
        <v>CAD</v>
      </c>
      <c r="C198" s="85">
        <f>IF(ISTEXT(D198),MAX($C$5:$C197)+1,"")</f>
        <v>176</v>
      </c>
      <c r="D198" s="86" t="s">
        <v>9</v>
      </c>
      <c r="E198" s="174" t="s">
        <v>1136</v>
      </c>
      <c r="F198" s="228" t="s">
        <v>43</v>
      </c>
      <c r="G198" s="229"/>
      <c r="H198" s="247"/>
      <c r="I198" s="242">
        <f t="shared" si="21"/>
        <v>3</v>
      </c>
      <c r="J198" s="243">
        <f t="shared" si="22"/>
        <v>0</v>
      </c>
      <c r="K198" s="234">
        <f t="shared" si="27"/>
        <v>0</v>
      </c>
      <c r="L198" s="35"/>
    </row>
    <row r="199" spans="2:12" ht="34.950000000000003" customHeight="1" x14ac:dyDescent="0.3">
      <c r="B199" s="84" t="str">
        <f t="shared" si="20"/>
        <v>CAD</v>
      </c>
      <c r="C199" s="85">
        <f>IF(ISTEXT(D199),MAX($C$5:$C198)+1,"")</f>
        <v>177</v>
      </c>
      <c r="D199" s="86" t="s">
        <v>10</v>
      </c>
      <c r="E199" s="174" t="s">
        <v>1137</v>
      </c>
      <c r="F199" s="228" t="s">
        <v>43</v>
      </c>
      <c r="G199" s="223"/>
      <c r="H199" s="248"/>
      <c r="I199" s="225">
        <f t="shared" si="21"/>
        <v>2</v>
      </c>
      <c r="J199" s="226">
        <f t="shared" si="22"/>
        <v>0</v>
      </c>
      <c r="K199" s="227">
        <f t="shared" ref="K199:K204" si="28">I199*J199</f>
        <v>0</v>
      </c>
      <c r="L199" s="35"/>
    </row>
    <row r="200" spans="2:12" ht="34.950000000000003" customHeight="1" x14ac:dyDescent="0.3">
      <c r="B200" s="84" t="str">
        <f t="shared" si="20"/>
        <v>CAD</v>
      </c>
      <c r="C200" s="85">
        <f>IF(ISTEXT(D200),MAX($C$5:$C199)+1,"")</f>
        <v>178</v>
      </c>
      <c r="D200" s="86" t="s">
        <v>10</v>
      </c>
      <c r="E200" s="174" t="s">
        <v>1138</v>
      </c>
      <c r="F200" s="228" t="s">
        <v>43</v>
      </c>
      <c r="G200" s="229"/>
      <c r="H200" s="247"/>
      <c r="I200" s="242">
        <f t="shared" si="21"/>
        <v>2</v>
      </c>
      <c r="J200" s="243">
        <f t="shared" si="22"/>
        <v>0</v>
      </c>
      <c r="K200" s="234">
        <f t="shared" si="28"/>
        <v>0</v>
      </c>
      <c r="L200" s="35"/>
    </row>
    <row r="201" spans="2:12" ht="34.950000000000003" customHeight="1" x14ac:dyDescent="0.3">
      <c r="B201" s="84" t="str">
        <f t="shared" si="20"/>
        <v>CAD</v>
      </c>
      <c r="C201" s="85">
        <f>IF(ISTEXT(D201),MAX($C$5:$C200)+1,"")</f>
        <v>179</v>
      </c>
      <c r="D201" s="86" t="s">
        <v>10</v>
      </c>
      <c r="E201" s="174" t="s">
        <v>1139</v>
      </c>
      <c r="F201" s="228" t="s">
        <v>43</v>
      </c>
      <c r="G201" s="229"/>
      <c r="H201" s="247"/>
      <c r="I201" s="242">
        <f t="shared" si="21"/>
        <v>2</v>
      </c>
      <c r="J201" s="243">
        <f t="shared" si="22"/>
        <v>0</v>
      </c>
      <c r="K201" s="234">
        <f t="shared" si="28"/>
        <v>0</v>
      </c>
      <c r="L201" s="35"/>
    </row>
    <row r="202" spans="2:12" ht="34.950000000000003" customHeight="1" x14ac:dyDescent="0.3">
      <c r="B202" s="84" t="str">
        <f t="shared" si="20"/>
        <v>CAD</v>
      </c>
      <c r="C202" s="85">
        <f>IF(ISTEXT(D202),MAX($C$5:$C201)+1,"")</f>
        <v>180</v>
      </c>
      <c r="D202" s="86" t="s">
        <v>9</v>
      </c>
      <c r="E202" s="174" t="s">
        <v>1140</v>
      </c>
      <c r="F202" s="228" t="s">
        <v>43</v>
      </c>
      <c r="G202" s="229"/>
      <c r="H202" s="247"/>
      <c r="I202" s="242">
        <f t="shared" si="21"/>
        <v>3</v>
      </c>
      <c r="J202" s="243">
        <f t="shared" si="22"/>
        <v>0</v>
      </c>
      <c r="K202" s="234">
        <f t="shared" si="28"/>
        <v>0</v>
      </c>
      <c r="L202" s="35"/>
    </row>
    <row r="203" spans="2:12" ht="34.950000000000003" customHeight="1" x14ac:dyDescent="0.3">
      <c r="B203" s="84" t="str">
        <f t="shared" si="20"/>
        <v>CAD</v>
      </c>
      <c r="C203" s="85">
        <f>IF(ISTEXT(D203),MAX($C$5:$C202)+1,"")</f>
        <v>181</v>
      </c>
      <c r="D203" s="86" t="s">
        <v>10</v>
      </c>
      <c r="E203" s="174" t="s">
        <v>1141</v>
      </c>
      <c r="F203" s="228" t="s">
        <v>43</v>
      </c>
      <c r="G203" s="229"/>
      <c r="H203" s="247"/>
      <c r="I203" s="242">
        <f t="shared" si="21"/>
        <v>2</v>
      </c>
      <c r="J203" s="243">
        <f t="shared" si="22"/>
        <v>0</v>
      </c>
      <c r="K203" s="234">
        <f t="shared" si="28"/>
        <v>0</v>
      </c>
      <c r="L203" s="35"/>
    </row>
    <row r="204" spans="2:12" ht="34.950000000000003" customHeight="1" x14ac:dyDescent="0.3">
      <c r="B204" s="84" t="str">
        <f t="shared" si="20"/>
        <v>CAD</v>
      </c>
      <c r="C204" s="85">
        <f>IF(ISTEXT(D204),MAX($C$5:$C203)+1,"")</f>
        <v>182</v>
      </c>
      <c r="D204" s="86" t="s">
        <v>9</v>
      </c>
      <c r="E204" s="179" t="s">
        <v>1142</v>
      </c>
      <c r="F204" s="228" t="s">
        <v>43</v>
      </c>
      <c r="G204" s="229"/>
      <c r="H204" s="247"/>
      <c r="I204" s="242">
        <f t="shared" si="21"/>
        <v>3</v>
      </c>
      <c r="J204" s="243">
        <f t="shared" si="22"/>
        <v>0</v>
      </c>
      <c r="K204" s="234">
        <f t="shared" si="28"/>
        <v>0</v>
      </c>
      <c r="L204" s="35"/>
    </row>
    <row r="205" spans="2:12" ht="34.950000000000003" customHeight="1" x14ac:dyDescent="0.3">
      <c r="B205" s="103" t="s">
        <v>1143</v>
      </c>
      <c r="C205" s="103"/>
      <c r="D205" s="103"/>
      <c r="E205" s="103"/>
      <c r="F205" s="194"/>
      <c r="G205" s="103"/>
      <c r="H205" s="103"/>
      <c r="I205" s="103"/>
      <c r="J205" s="103"/>
      <c r="K205" s="103"/>
      <c r="L205" s="103"/>
    </row>
    <row r="206" spans="2:12" ht="34.950000000000003" customHeight="1" x14ac:dyDescent="0.3">
      <c r="B206" s="84" t="str">
        <f t="shared" si="20"/>
        <v>CAD</v>
      </c>
      <c r="C206" s="85">
        <f>IF(ISTEXT(D206),MAX($C$5:$C204)+1,"")</f>
        <v>183</v>
      </c>
      <c r="D206" s="86" t="s">
        <v>9</v>
      </c>
      <c r="E206" s="173" t="s">
        <v>1144</v>
      </c>
      <c r="F206" s="228" t="s">
        <v>43</v>
      </c>
      <c r="G206" s="229"/>
      <c r="H206" s="247"/>
      <c r="I206" s="242">
        <f t="shared" si="21"/>
        <v>3</v>
      </c>
      <c r="J206" s="243">
        <f t="shared" si="22"/>
        <v>0</v>
      </c>
      <c r="K206" s="234">
        <f t="shared" ref="K206:K217" si="29">I206*J206</f>
        <v>0</v>
      </c>
      <c r="L206" s="67"/>
    </row>
    <row r="207" spans="2:12" ht="34.950000000000003" customHeight="1" x14ac:dyDescent="0.3">
      <c r="B207" s="84" t="str">
        <f t="shared" si="20"/>
        <v>CAD</v>
      </c>
      <c r="C207" s="85">
        <f>IF(ISTEXT(D207),MAX($C$5:$C206)+1,"")</f>
        <v>184</v>
      </c>
      <c r="D207" s="86" t="s">
        <v>10</v>
      </c>
      <c r="E207" s="173" t="s">
        <v>1145</v>
      </c>
      <c r="F207" s="228" t="s">
        <v>43</v>
      </c>
      <c r="G207" s="229"/>
      <c r="H207" s="247"/>
      <c r="I207" s="242">
        <f t="shared" si="21"/>
        <v>2</v>
      </c>
      <c r="J207" s="243">
        <f t="shared" si="22"/>
        <v>0</v>
      </c>
      <c r="K207" s="234">
        <f t="shared" si="29"/>
        <v>0</v>
      </c>
      <c r="L207" s="35"/>
    </row>
    <row r="208" spans="2:12" s="104" customFormat="1" ht="34.200000000000003" customHeight="1" x14ac:dyDescent="0.3">
      <c r="B208" s="84" t="str">
        <f t="shared" si="20"/>
        <v>CAD</v>
      </c>
      <c r="C208" s="85">
        <f>IF(ISTEXT(D208),MAX($C$5:$C207)+1,"")</f>
        <v>185</v>
      </c>
      <c r="D208" s="86" t="s">
        <v>9</v>
      </c>
      <c r="E208" s="174" t="s">
        <v>1146</v>
      </c>
      <c r="F208" s="228" t="s">
        <v>43</v>
      </c>
      <c r="G208" s="229"/>
      <c r="H208" s="247"/>
      <c r="I208" s="242">
        <f t="shared" si="21"/>
        <v>3</v>
      </c>
      <c r="J208" s="243">
        <f t="shared" si="22"/>
        <v>0</v>
      </c>
      <c r="K208" s="234">
        <f t="shared" si="29"/>
        <v>0</v>
      </c>
      <c r="L208" s="35"/>
    </row>
    <row r="209" spans="2:12" ht="34.950000000000003" customHeight="1" x14ac:dyDescent="0.3">
      <c r="B209" s="84" t="str">
        <f t="shared" si="20"/>
        <v>CAD</v>
      </c>
      <c r="C209" s="85">
        <f>IF(ISTEXT(D209),MAX($C$5:$C208)+1,"")</f>
        <v>186</v>
      </c>
      <c r="D209" s="86" t="s">
        <v>10</v>
      </c>
      <c r="E209" s="174" t="s">
        <v>1147</v>
      </c>
      <c r="F209" s="228" t="s">
        <v>43</v>
      </c>
      <c r="G209" s="229"/>
      <c r="H209" s="247"/>
      <c r="I209" s="242">
        <f t="shared" si="21"/>
        <v>2</v>
      </c>
      <c r="J209" s="243">
        <f t="shared" si="22"/>
        <v>0</v>
      </c>
      <c r="K209" s="234">
        <f t="shared" si="29"/>
        <v>0</v>
      </c>
      <c r="L209" s="35"/>
    </row>
    <row r="210" spans="2:12" ht="34.950000000000003" customHeight="1" x14ac:dyDescent="0.3">
      <c r="B210" s="84" t="str">
        <f t="shared" si="20"/>
        <v>CAD</v>
      </c>
      <c r="C210" s="85">
        <f>IF(ISTEXT(D210),MAX($C$5:$C209)+1,"")</f>
        <v>187</v>
      </c>
      <c r="D210" s="86" t="s">
        <v>10</v>
      </c>
      <c r="E210" s="174" t="s">
        <v>1148</v>
      </c>
      <c r="F210" s="228" t="s">
        <v>43</v>
      </c>
      <c r="G210" s="229"/>
      <c r="H210" s="247"/>
      <c r="I210" s="242">
        <f t="shared" si="21"/>
        <v>2</v>
      </c>
      <c r="J210" s="243">
        <f t="shared" si="22"/>
        <v>0</v>
      </c>
      <c r="K210" s="234">
        <f t="shared" si="29"/>
        <v>0</v>
      </c>
      <c r="L210" s="35"/>
    </row>
    <row r="211" spans="2:12" ht="30" customHeight="1" x14ac:dyDescent="0.3">
      <c r="B211" s="84" t="str">
        <f t="shared" si="20"/>
        <v>CAD</v>
      </c>
      <c r="C211" s="85">
        <f>IF(ISTEXT(D211),MAX($C$5:$C210)+1,"")</f>
        <v>188</v>
      </c>
      <c r="D211" s="86" t="s">
        <v>10</v>
      </c>
      <c r="E211" s="174" t="s">
        <v>1149</v>
      </c>
      <c r="F211" s="270" t="s">
        <v>43</v>
      </c>
      <c r="G211" s="223"/>
      <c r="H211" s="248"/>
      <c r="I211" s="225">
        <f t="shared" si="21"/>
        <v>2</v>
      </c>
      <c r="J211" s="226">
        <f t="shared" si="22"/>
        <v>0</v>
      </c>
      <c r="K211" s="227">
        <f t="shared" si="29"/>
        <v>0</v>
      </c>
      <c r="L211" s="35"/>
    </row>
    <row r="212" spans="2:12" ht="34.950000000000003" customHeight="1" x14ac:dyDescent="0.3">
      <c r="B212" s="84" t="str">
        <f t="shared" si="20"/>
        <v>CAD</v>
      </c>
      <c r="C212" s="85">
        <f>IF(ISTEXT(D212),MAX($C$5:$C211)+1,"")</f>
        <v>189</v>
      </c>
      <c r="D212" s="86" t="s">
        <v>10</v>
      </c>
      <c r="E212" s="174" t="s">
        <v>1150</v>
      </c>
      <c r="F212" s="228" t="s">
        <v>43</v>
      </c>
      <c r="G212" s="229"/>
      <c r="H212" s="247"/>
      <c r="I212" s="242">
        <f t="shared" si="21"/>
        <v>2</v>
      </c>
      <c r="J212" s="243">
        <f t="shared" si="22"/>
        <v>0</v>
      </c>
      <c r="K212" s="234">
        <f t="shared" si="29"/>
        <v>0</v>
      </c>
      <c r="L212" s="35"/>
    </row>
    <row r="213" spans="2:12" ht="34.950000000000003" customHeight="1" x14ac:dyDescent="0.3">
      <c r="B213" s="84" t="str">
        <f t="shared" si="20"/>
        <v>CAD</v>
      </c>
      <c r="C213" s="85">
        <f>IF(ISTEXT(D213),MAX($C$5:$C212)+1,"")</f>
        <v>190</v>
      </c>
      <c r="D213" s="86" t="s">
        <v>9</v>
      </c>
      <c r="E213" s="174" t="s">
        <v>1151</v>
      </c>
      <c r="F213" s="228" t="s">
        <v>43</v>
      </c>
      <c r="G213" s="229"/>
      <c r="H213" s="247"/>
      <c r="I213" s="242">
        <f t="shared" si="21"/>
        <v>3</v>
      </c>
      <c r="J213" s="243">
        <f t="shared" si="22"/>
        <v>0</v>
      </c>
      <c r="K213" s="234">
        <f t="shared" si="29"/>
        <v>0</v>
      </c>
      <c r="L213" s="67"/>
    </row>
    <row r="214" spans="2:12" ht="34.950000000000003" customHeight="1" x14ac:dyDescent="0.3">
      <c r="B214" s="84" t="str">
        <f t="shared" si="20"/>
        <v>CAD</v>
      </c>
      <c r="C214" s="85">
        <f>IF(ISTEXT(D214),MAX($C$5:$C213)+1,"")</f>
        <v>191</v>
      </c>
      <c r="D214" s="86" t="s">
        <v>9</v>
      </c>
      <c r="E214" s="174" t="s">
        <v>1152</v>
      </c>
      <c r="F214" s="228" t="s">
        <v>43</v>
      </c>
      <c r="G214" s="229"/>
      <c r="H214" s="247"/>
      <c r="I214" s="242">
        <f t="shared" si="21"/>
        <v>3</v>
      </c>
      <c r="J214" s="243">
        <f t="shared" si="22"/>
        <v>0</v>
      </c>
      <c r="K214" s="234">
        <f t="shared" si="29"/>
        <v>0</v>
      </c>
      <c r="L214" s="35"/>
    </row>
    <row r="215" spans="2:12" ht="34.950000000000003" customHeight="1" x14ac:dyDescent="0.3">
      <c r="B215" s="84" t="str">
        <f t="shared" si="20"/>
        <v>CAD</v>
      </c>
      <c r="C215" s="85">
        <f>IF(ISTEXT(D215),MAX($C$5:$C214)+1,"")</f>
        <v>192</v>
      </c>
      <c r="D215" s="86" t="s">
        <v>9</v>
      </c>
      <c r="E215" s="174" t="s">
        <v>1153</v>
      </c>
      <c r="F215" s="228" t="s">
        <v>43</v>
      </c>
      <c r="G215" s="229"/>
      <c r="H215" s="247"/>
      <c r="I215" s="242">
        <f t="shared" si="21"/>
        <v>3</v>
      </c>
      <c r="J215" s="243">
        <f t="shared" si="22"/>
        <v>0</v>
      </c>
      <c r="K215" s="234">
        <f t="shared" si="29"/>
        <v>0</v>
      </c>
      <c r="L215" s="35"/>
    </row>
    <row r="216" spans="2:12" ht="34.950000000000003" customHeight="1" x14ac:dyDescent="0.3">
      <c r="B216" s="84" t="str">
        <f t="shared" si="20"/>
        <v>CAD</v>
      </c>
      <c r="C216" s="85">
        <f>IF(ISTEXT(D216),MAX($C$5:$C215)+1,"")</f>
        <v>193</v>
      </c>
      <c r="D216" s="86" t="s">
        <v>9</v>
      </c>
      <c r="E216" s="179" t="s">
        <v>1154</v>
      </c>
      <c r="F216" s="228" t="s">
        <v>43</v>
      </c>
      <c r="G216" s="229"/>
      <c r="H216" s="247"/>
      <c r="I216" s="242">
        <f t="shared" si="21"/>
        <v>3</v>
      </c>
      <c r="J216" s="243">
        <f t="shared" si="22"/>
        <v>0</v>
      </c>
      <c r="K216" s="234">
        <f t="shared" si="29"/>
        <v>0</v>
      </c>
      <c r="L216" s="35"/>
    </row>
    <row r="217" spans="2:12" ht="34.950000000000003" customHeight="1" x14ac:dyDescent="0.3">
      <c r="B217" s="84" t="str">
        <f t="shared" si="20"/>
        <v>CAD</v>
      </c>
      <c r="C217" s="85">
        <f>IF(ISTEXT(D217),MAX($C$5:$C216)+1,"")</f>
        <v>194</v>
      </c>
      <c r="D217" s="86" t="s">
        <v>10</v>
      </c>
      <c r="E217" s="179" t="s">
        <v>1155</v>
      </c>
      <c r="F217" s="228" t="s">
        <v>43</v>
      </c>
      <c r="G217" s="223"/>
      <c r="H217" s="248"/>
      <c r="I217" s="225">
        <f t="shared" si="21"/>
        <v>2</v>
      </c>
      <c r="J217" s="226">
        <f t="shared" si="22"/>
        <v>0</v>
      </c>
      <c r="K217" s="227">
        <f t="shared" si="29"/>
        <v>0</v>
      </c>
      <c r="L217" s="35"/>
    </row>
    <row r="218" spans="2:12" ht="34.950000000000003" customHeight="1" x14ac:dyDescent="0.3">
      <c r="B218" s="84" t="str">
        <f t="shared" si="20"/>
        <v>CAD</v>
      </c>
      <c r="C218" s="85">
        <f>IF(ISTEXT(D218),MAX($C$5:$C217)+1,"")</f>
        <v>195</v>
      </c>
      <c r="D218" s="86" t="s">
        <v>9</v>
      </c>
      <c r="E218" s="179" t="s">
        <v>1156</v>
      </c>
      <c r="F218" s="228" t="s">
        <v>43</v>
      </c>
      <c r="G218" s="229"/>
      <c r="H218" s="247"/>
      <c r="I218" s="242">
        <f t="shared" si="21"/>
        <v>3</v>
      </c>
      <c r="J218" s="243">
        <f t="shared" si="22"/>
        <v>0</v>
      </c>
      <c r="K218" s="234">
        <f t="shared" ref="K218:K225" si="30">I218*J218</f>
        <v>0</v>
      </c>
      <c r="L218" s="35"/>
    </row>
    <row r="219" spans="2:12" ht="34.950000000000003" customHeight="1" x14ac:dyDescent="0.3">
      <c r="B219" s="84" t="str">
        <f t="shared" si="20"/>
        <v>CAD</v>
      </c>
      <c r="C219" s="85">
        <f>IF(ISTEXT(D219),MAX($C$5:$C218)+1,"")</f>
        <v>196</v>
      </c>
      <c r="D219" s="86" t="s">
        <v>9</v>
      </c>
      <c r="E219" s="179" t="s">
        <v>1157</v>
      </c>
      <c r="F219" s="228" t="s">
        <v>43</v>
      </c>
      <c r="G219" s="229"/>
      <c r="H219" s="247"/>
      <c r="I219" s="242">
        <f t="shared" si="21"/>
        <v>3</v>
      </c>
      <c r="J219" s="243">
        <f t="shared" si="22"/>
        <v>0</v>
      </c>
      <c r="K219" s="234">
        <f t="shared" si="30"/>
        <v>0</v>
      </c>
      <c r="L219" s="35"/>
    </row>
    <row r="220" spans="2:12" ht="30" customHeight="1" x14ac:dyDescent="0.3">
      <c r="B220" s="84" t="str">
        <f>IF(C220="","",$B$4)</f>
        <v>CAD</v>
      </c>
      <c r="C220" s="85">
        <f>IF(ISTEXT(D220),MAX($C$5:$C219)+1,"")</f>
        <v>197</v>
      </c>
      <c r="D220" s="86" t="s">
        <v>9</v>
      </c>
      <c r="E220" s="179" t="s">
        <v>1158</v>
      </c>
      <c r="F220" s="228" t="s">
        <v>43</v>
      </c>
      <c r="G220" s="229"/>
      <c r="H220" s="247"/>
      <c r="I220" s="242">
        <f t="shared" si="21"/>
        <v>3</v>
      </c>
      <c r="J220" s="243">
        <f t="shared" si="22"/>
        <v>0</v>
      </c>
      <c r="K220" s="234">
        <f>I220*J220</f>
        <v>0</v>
      </c>
      <c r="L220" s="35"/>
    </row>
    <row r="221" spans="2:12" ht="34.950000000000003" customHeight="1" x14ac:dyDescent="0.3">
      <c r="B221" s="103" t="s">
        <v>1159</v>
      </c>
      <c r="C221" s="103"/>
      <c r="D221" s="103"/>
      <c r="E221" s="103"/>
      <c r="F221" s="142"/>
      <c r="G221" s="103"/>
      <c r="H221" s="103"/>
      <c r="I221" s="103"/>
      <c r="J221" s="103"/>
      <c r="K221" s="103"/>
      <c r="L221" s="103"/>
    </row>
    <row r="222" spans="2:12" ht="34.950000000000003" customHeight="1" x14ac:dyDescent="0.3">
      <c r="B222" s="84" t="str">
        <f t="shared" si="20"/>
        <v>CAD</v>
      </c>
      <c r="C222" s="85">
        <f>IF(ISTEXT(D222),MAX($C$5:$C220)+1,"")</f>
        <v>198</v>
      </c>
      <c r="D222" s="86" t="s">
        <v>10</v>
      </c>
      <c r="E222" s="195" t="s">
        <v>1160</v>
      </c>
      <c r="F222" s="228" t="s">
        <v>43</v>
      </c>
      <c r="G222" s="229"/>
      <c r="H222" s="247"/>
      <c r="I222" s="242">
        <f t="shared" si="21"/>
        <v>2</v>
      </c>
      <c r="J222" s="243">
        <f t="shared" si="22"/>
        <v>0</v>
      </c>
      <c r="K222" s="234">
        <f t="shared" si="30"/>
        <v>0</v>
      </c>
      <c r="L222" s="35"/>
    </row>
    <row r="223" spans="2:12" ht="34.950000000000003" customHeight="1" x14ac:dyDescent="0.3">
      <c r="B223" s="84" t="str">
        <f t="shared" si="20"/>
        <v>CAD</v>
      </c>
      <c r="C223" s="85">
        <f>IF(ISTEXT(D223),MAX($C$5:$C222)+1,"")</f>
        <v>199</v>
      </c>
      <c r="D223" s="86" t="s">
        <v>9</v>
      </c>
      <c r="E223" s="175" t="s">
        <v>1161</v>
      </c>
      <c r="F223" s="228" t="s">
        <v>43</v>
      </c>
      <c r="G223" s="229"/>
      <c r="H223" s="247"/>
      <c r="I223" s="242">
        <f t="shared" si="21"/>
        <v>3</v>
      </c>
      <c r="J223" s="243">
        <f t="shared" si="22"/>
        <v>0</v>
      </c>
      <c r="K223" s="234">
        <f t="shared" si="30"/>
        <v>0</v>
      </c>
      <c r="L223" s="35"/>
    </row>
    <row r="224" spans="2:12" ht="30" customHeight="1" x14ac:dyDescent="0.3">
      <c r="B224" s="105" t="str">
        <f t="shared" si="20"/>
        <v/>
      </c>
      <c r="C224" s="106" t="str">
        <f>IF(ISTEXT(D224),MAX($C$5:$C223)+1,"")</f>
        <v/>
      </c>
      <c r="D224" s="106"/>
      <c r="E224" s="157" t="s">
        <v>1162</v>
      </c>
      <c r="F224" s="142"/>
      <c r="G224" s="108"/>
      <c r="H224" s="108"/>
      <c r="I224" s="108"/>
      <c r="J224" s="108"/>
      <c r="K224" s="108"/>
      <c r="L224" s="108"/>
    </row>
    <row r="225" spans="2:12" ht="34.950000000000003" customHeight="1" x14ac:dyDescent="0.3">
      <c r="B225" s="84" t="str">
        <f t="shared" si="20"/>
        <v>CAD</v>
      </c>
      <c r="C225" s="85">
        <f>IF(ISTEXT(D225),MAX($C$5:$C223)+1,"")</f>
        <v>200</v>
      </c>
      <c r="D225" s="86" t="s">
        <v>9</v>
      </c>
      <c r="E225" s="180" t="s">
        <v>1163</v>
      </c>
      <c r="F225" s="228" t="s">
        <v>43</v>
      </c>
      <c r="G225" s="229"/>
      <c r="H225" s="247"/>
      <c r="I225" s="242">
        <f t="shared" ref="I225:I290" si="31">VLOOKUP($D225,SpecData,2,FALSE)</f>
        <v>3</v>
      </c>
      <c r="J225" s="243">
        <f t="shared" ref="J225:J290" si="32">VLOOKUP($F225,AvailabilityData,2,FALSE)</f>
        <v>0</v>
      </c>
      <c r="K225" s="234">
        <f t="shared" si="30"/>
        <v>0</v>
      </c>
      <c r="L225" s="35"/>
    </row>
    <row r="226" spans="2:12" ht="34.950000000000003" customHeight="1" x14ac:dyDescent="0.3">
      <c r="B226" s="84" t="str">
        <f t="shared" ref="B226:B292" si="33">IF(C226="","",$B$4)</f>
        <v>CAD</v>
      </c>
      <c r="C226" s="85">
        <f>IF(ISTEXT(D226),MAX($C$5:$C225)+1,"")</f>
        <v>201</v>
      </c>
      <c r="D226" s="86" t="s">
        <v>9</v>
      </c>
      <c r="E226" s="177" t="s">
        <v>1164</v>
      </c>
      <c r="F226" s="228" t="s">
        <v>43</v>
      </c>
      <c r="G226" s="229"/>
      <c r="H226" s="247"/>
      <c r="I226" s="242">
        <f t="shared" si="31"/>
        <v>3</v>
      </c>
      <c r="J226" s="243">
        <f t="shared" si="32"/>
        <v>0</v>
      </c>
      <c r="K226" s="234">
        <f>I226*J226</f>
        <v>0</v>
      </c>
      <c r="L226" s="35"/>
    </row>
    <row r="227" spans="2:12" ht="34.950000000000003" customHeight="1" x14ac:dyDescent="0.3">
      <c r="B227" s="84" t="str">
        <f t="shared" si="33"/>
        <v>CAD</v>
      </c>
      <c r="C227" s="85">
        <f>IF(ISTEXT(D227),MAX($C$5:$C226)+1,"")</f>
        <v>202</v>
      </c>
      <c r="D227" s="86" t="s">
        <v>9</v>
      </c>
      <c r="E227" s="177" t="s">
        <v>367</v>
      </c>
      <c r="F227" s="228" t="s">
        <v>43</v>
      </c>
      <c r="G227" s="229"/>
      <c r="H227" s="247"/>
      <c r="I227" s="242">
        <f t="shared" si="31"/>
        <v>3</v>
      </c>
      <c r="J227" s="243">
        <f t="shared" si="32"/>
        <v>0</v>
      </c>
      <c r="K227" s="234">
        <f t="shared" ref="K227:K236" si="34">I227*J227</f>
        <v>0</v>
      </c>
      <c r="L227" s="35"/>
    </row>
    <row r="228" spans="2:12" ht="34.950000000000003" customHeight="1" x14ac:dyDescent="0.3">
      <c r="B228" s="84" t="str">
        <f t="shared" si="33"/>
        <v>CAD</v>
      </c>
      <c r="C228" s="85">
        <f>IF(ISTEXT(D228),MAX($C$5:$C227)+1,"")</f>
        <v>203</v>
      </c>
      <c r="D228" s="86" t="s">
        <v>11</v>
      </c>
      <c r="E228" s="177" t="s">
        <v>1165</v>
      </c>
      <c r="F228" s="271" t="s">
        <v>43</v>
      </c>
      <c r="G228" s="229"/>
      <c r="H228" s="247"/>
      <c r="I228" s="242">
        <f t="shared" si="31"/>
        <v>1</v>
      </c>
      <c r="J228" s="243">
        <f t="shared" si="32"/>
        <v>0</v>
      </c>
      <c r="K228" s="234">
        <f t="shared" si="34"/>
        <v>0</v>
      </c>
      <c r="L228" s="60"/>
    </row>
    <row r="229" spans="2:12" ht="34.950000000000003" customHeight="1" x14ac:dyDescent="0.3">
      <c r="B229" s="84" t="str">
        <f t="shared" si="33"/>
        <v>CAD</v>
      </c>
      <c r="C229" s="85">
        <f>IF(ISTEXT(D229),MAX($C$5:$C228)+1,"")</f>
        <v>204</v>
      </c>
      <c r="D229" s="86" t="s">
        <v>10</v>
      </c>
      <c r="E229" s="177" t="s">
        <v>1166</v>
      </c>
      <c r="F229" s="228" t="s">
        <v>43</v>
      </c>
      <c r="G229" s="229"/>
      <c r="H229" s="247"/>
      <c r="I229" s="242">
        <f t="shared" si="31"/>
        <v>2</v>
      </c>
      <c r="J229" s="243">
        <f t="shared" si="32"/>
        <v>0</v>
      </c>
      <c r="K229" s="234">
        <f t="shared" si="34"/>
        <v>0</v>
      </c>
      <c r="L229" s="35"/>
    </row>
    <row r="230" spans="2:12" ht="34.950000000000003" customHeight="1" x14ac:dyDescent="0.3">
      <c r="B230" s="84" t="str">
        <f t="shared" si="33"/>
        <v>CAD</v>
      </c>
      <c r="C230" s="85">
        <f>IF(ISTEXT(D230),MAX($C$5:$C229)+1,"")</f>
        <v>205</v>
      </c>
      <c r="D230" s="86" t="s">
        <v>9</v>
      </c>
      <c r="E230" s="177" t="s">
        <v>1167</v>
      </c>
      <c r="F230" s="228" t="s">
        <v>43</v>
      </c>
      <c r="G230" s="229"/>
      <c r="H230" s="247"/>
      <c r="I230" s="242">
        <f t="shared" si="31"/>
        <v>3</v>
      </c>
      <c r="J230" s="243">
        <f t="shared" si="32"/>
        <v>0</v>
      </c>
      <c r="K230" s="234">
        <f t="shared" si="34"/>
        <v>0</v>
      </c>
      <c r="L230" s="35"/>
    </row>
    <row r="231" spans="2:12" ht="34.950000000000003" customHeight="1" x14ac:dyDescent="0.3">
      <c r="B231" s="84" t="str">
        <f t="shared" si="33"/>
        <v>CAD</v>
      </c>
      <c r="C231" s="85">
        <f>IF(ISTEXT(D231),MAX($C$5:$C230)+1,"")</f>
        <v>206</v>
      </c>
      <c r="D231" s="86" t="s">
        <v>9</v>
      </c>
      <c r="E231" s="177" t="s">
        <v>1168</v>
      </c>
      <c r="F231" s="228" t="s">
        <v>43</v>
      </c>
      <c r="G231" s="229"/>
      <c r="H231" s="247"/>
      <c r="I231" s="242">
        <f t="shared" si="31"/>
        <v>3</v>
      </c>
      <c r="J231" s="243">
        <f t="shared" si="32"/>
        <v>0</v>
      </c>
      <c r="K231" s="234">
        <f t="shared" si="34"/>
        <v>0</v>
      </c>
      <c r="L231" s="60"/>
    </row>
    <row r="232" spans="2:12" ht="34.950000000000003" customHeight="1" x14ac:dyDescent="0.3">
      <c r="B232" s="84" t="str">
        <f t="shared" si="33"/>
        <v>CAD</v>
      </c>
      <c r="C232" s="85">
        <f>IF(ISTEXT(D232),MAX($C$5:$C231)+1,"")</f>
        <v>207</v>
      </c>
      <c r="D232" s="86" t="s">
        <v>11</v>
      </c>
      <c r="E232" s="178" t="s">
        <v>1169</v>
      </c>
      <c r="F232" s="228" t="s">
        <v>43</v>
      </c>
      <c r="G232" s="229"/>
      <c r="H232" s="247"/>
      <c r="I232" s="242">
        <f t="shared" si="31"/>
        <v>1</v>
      </c>
      <c r="J232" s="243">
        <f t="shared" si="32"/>
        <v>0</v>
      </c>
      <c r="K232" s="234">
        <f t="shared" si="34"/>
        <v>0</v>
      </c>
      <c r="L232" s="35"/>
    </row>
    <row r="233" spans="2:12" ht="34.950000000000003" customHeight="1" x14ac:dyDescent="0.3">
      <c r="B233" s="105" t="str">
        <f t="shared" si="33"/>
        <v/>
      </c>
      <c r="C233" s="106" t="str">
        <f>IF(ISTEXT(D233),MAX($C$5:$C232)+1,"")</f>
        <v/>
      </c>
      <c r="D233" s="106"/>
      <c r="E233" s="151" t="s">
        <v>1170</v>
      </c>
      <c r="F233" s="142"/>
      <c r="G233" s="108"/>
      <c r="H233" s="108"/>
      <c r="I233" s="108"/>
      <c r="J233" s="108"/>
      <c r="K233" s="108"/>
      <c r="L233" s="108"/>
    </row>
    <row r="234" spans="2:12" ht="34.950000000000003" customHeight="1" x14ac:dyDescent="0.3">
      <c r="B234" s="84" t="str">
        <f t="shared" si="33"/>
        <v>CAD</v>
      </c>
      <c r="C234" s="85">
        <f>IF(ISTEXT(D234),MAX($C$5:$C232)+1,"")</f>
        <v>208</v>
      </c>
      <c r="D234" s="86" t="s">
        <v>10</v>
      </c>
      <c r="E234" s="180" t="s">
        <v>1171</v>
      </c>
      <c r="F234" s="270" t="s">
        <v>43</v>
      </c>
      <c r="G234" s="229"/>
      <c r="H234" s="247"/>
      <c r="I234" s="242">
        <f t="shared" si="31"/>
        <v>2</v>
      </c>
      <c r="J234" s="243">
        <f t="shared" si="32"/>
        <v>0</v>
      </c>
      <c r="K234" s="234">
        <f t="shared" si="34"/>
        <v>0</v>
      </c>
      <c r="L234" s="35"/>
    </row>
    <row r="235" spans="2:12" ht="34.950000000000003" customHeight="1" x14ac:dyDescent="0.3">
      <c r="B235" s="84" t="str">
        <f t="shared" si="33"/>
        <v>CAD</v>
      </c>
      <c r="C235" s="85">
        <f>IF(ISTEXT(D235),MAX($C$5:$C234)+1,"")</f>
        <v>209</v>
      </c>
      <c r="D235" s="86" t="s">
        <v>10</v>
      </c>
      <c r="E235" s="177" t="s">
        <v>1172</v>
      </c>
      <c r="F235" s="228" t="s">
        <v>43</v>
      </c>
      <c r="G235" s="229"/>
      <c r="H235" s="247"/>
      <c r="I235" s="242">
        <f t="shared" si="31"/>
        <v>2</v>
      </c>
      <c r="J235" s="243">
        <f t="shared" si="32"/>
        <v>0</v>
      </c>
      <c r="K235" s="234">
        <f t="shared" si="34"/>
        <v>0</v>
      </c>
      <c r="L235" s="35"/>
    </row>
    <row r="236" spans="2:12" ht="34.950000000000003" customHeight="1" x14ac:dyDescent="0.3">
      <c r="B236" s="84" t="str">
        <f t="shared" si="33"/>
        <v>CAD</v>
      </c>
      <c r="C236" s="85">
        <f>IF(ISTEXT(D236),MAX($C$5:$C235)+1,"")</f>
        <v>210</v>
      </c>
      <c r="D236" s="86" t="s">
        <v>9</v>
      </c>
      <c r="E236" s="178" t="s">
        <v>328</v>
      </c>
      <c r="F236" s="228" t="s">
        <v>43</v>
      </c>
      <c r="G236" s="229"/>
      <c r="H236" s="247"/>
      <c r="I236" s="242">
        <f t="shared" si="31"/>
        <v>3</v>
      </c>
      <c r="J236" s="243">
        <f t="shared" si="32"/>
        <v>0</v>
      </c>
      <c r="K236" s="234">
        <f t="shared" si="34"/>
        <v>0</v>
      </c>
      <c r="L236" s="35"/>
    </row>
    <row r="237" spans="2:12" ht="34.950000000000003" customHeight="1" x14ac:dyDescent="0.3">
      <c r="B237" s="105"/>
      <c r="C237" s="106"/>
      <c r="D237" s="106"/>
      <c r="E237" s="151" t="s">
        <v>1173</v>
      </c>
      <c r="F237" s="142"/>
      <c r="G237" s="108"/>
      <c r="H237" s="108"/>
      <c r="I237" s="108"/>
      <c r="J237" s="108"/>
      <c r="K237" s="108"/>
      <c r="L237" s="108"/>
    </row>
    <row r="238" spans="2:12" ht="34.950000000000003" customHeight="1" x14ac:dyDescent="0.3">
      <c r="B238" s="84" t="str">
        <f>IF(C238="","",$B$4)</f>
        <v>CAD</v>
      </c>
      <c r="C238" s="85">
        <f>IF(ISTEXT(D238),MAX($C$5:$C236)+1,"")</f>
        <v>211</v>
      </c>
      <c r="D238" s="86" t="s">
        <v>10</v>
      </c>
      <c r="E238" s="180" t="s">
        <v>1171</v>
      </c>
      <c r="F238" s="270" t="s">
        <v>43</v>
      </c>
      <c r="G238" s="229"/>
      <c r="H238" s="247"/>
      <c r="I238" s="242">
        <f t="shared" si="31"/>
        <v>2</v>
      </c>
      <c r="J238" s="243">
        <f t="shared" si="32"/>
        <v>0</v>
      </c>
      <c r="K238" s="234">
        <f t="shared" ref="K238:K249" si="35">I238*J238</f>
        <v>0</v>
      </c>
      <c r="L238" s="67"/>
    </row>
    <row r="239" spans="2:12" ht="34.950000000000003" customHeight="1" x14ac:dyDescent="0.3">
      <c r="B239" s="84" t="str">
        <f t="shared" si="33"/>
        <v>CAD</v>
      </c>
      <c r="C239" s="85">
        <f>IF(ISTEXT(D239),MAX($C$5:$C238)+1,"")</f>
        <v>212</v>
      </c>
      <c r="D239" s="86" t="s">
        <v>10</v>
      </c>
      <c r="E239" s="177" t="s">
        <v>1172</v>
      </c>
      <c r="F239" s="270" t="s">
        <v>43</v>
      </c>
      <c r="G239" s="229"/>
      <c r="H239" s="247"/>
      <c r="I239" s="242">
        <f t="shared" si="31"/>
        <v>2</v>
      </c>
      <c r="J239" s="243">
        <f t="shared" si="32"/>
        <v>0</v>
      </c>
      <c r="K239" s="234">
        <f t="shared" si="35"/>
        <v>0</v>
      </c>
      <c r="L239" s="35"/>
    </row>
    <row r="240" spans="2:12" ht="34.950000000000003" customHeight="1" x14ac:dyDescent="0.3">
      <c r="B240" s="84" t="str">
        <f t="shared" si="33"/>
        <v>CAD</v>
      </c>
      <c r="C240" s="85">
        <f>IF(ISTEXT(D240),MAX($C$5:$C239)+1,"")</f>
        <v>213</v>
      </c>
      <c r="D240" s="86" t="s">
        <v>9</v>
      </c>
      <c r="E240" s="177" t="s">
        <v>328</v>
      </c>
      <c r="F240" s="270" t="s">
        <v>43</v>
      </c>
      <c r="G240" s="229"/>
      <c r="H240" s="247"/>
      <c r="I240" s="242">
        <f t="shared" si="31"/>
        <v>3</v>
      </c>
      <c r="J240" s="243">
        <f t="shared" si="32"/>
        <v>0</v>
      </c>
      <c r="K240" s="234">
        <f t="shared" si="35"/>
        <v>0</v>
      </c>
      <c r="L240" s="35"/>
    </row>
    <row r="241" spans="2:12" ht="34.950000000000003" customHeight="1" x14ac:dyDescent="0.3">
      <c r="B241" s="84" t="str">
        <f t="shared" si="33"/>
        <v>CAD</v>
      </c>
      <c r="C241" s="85">
        <f>IF(ISTEXT(D241),MAX($C$5:$C240)+1,"")</f>
        <v>214</v>
      </c>
      <c r="D241" s="86" t="s">
        <v>9</v>
      </c>
      <c r="E241" s="174" t="s">
        <v>1174</v>
      </c>
      <c r="F241" s="270" t="s">
        <v>43</v>
      </c>
      <c r="G241" s="229"/>
      <c r="H241" s="247"/>
      <c r="I241" s="242">
        <f t="shared" si="31"/>
        <v>3</v>
      </c>
      <c r="J241" s="243">
        <f t="shared" si="32"/>
        <v>0</v>
      </c>
      <c r="K241" s="234">
        <f t="shared" si="35"/>
        <v>0</v>
      </c>
      <c r="L241" s="35"/>
    </row>
    <row r="242" spans="2:12" ht="34.950000000000003" customHeight="1" x14ac:dyDescent="0.3">
      <c r="B242" s="84" t="str">
        <f t="shared" si="33"/>
        <v>CAD</v>
      </c>
      <c r="C242" s="85">
        <f>IF(ISTEXT(D242),MAX($C$5:$C241)+1,"")</f>
        <v>215</v>
      </c>
      <c r="D242" s="86" t="s">
        <v>9</v>
      </c>
      <c r="E242" s="174" t="s">
        <v>1175</v>
      </c>
      <c r="F242" s="270" t="s">
        <v>43</v>
      </c>
      <c r="G242" s="229"/>
      <c r="H242" s="247"/>
      <c r="I242" s="242">
        <f t="shared" si="31"/>
        <v>3</v>
      </c>
      <c r="J242" s="243">
        <f t="shared" si="32"/>
        <v>0</v>
      </c>
      <c r="K242" s="234">
        <f t="shared" si="35"/>
        <v>0</v>
      </c>
      <c r="L242" s="35"/>
    </row>
    <row r="243" spans="2:12" ht="27.6" x14ac:dyDescent="0.3">
      <c r="B243" s="84" t="str">
        <f t="shared" si="33"/>
        <v>CAD</v>
      </c>
      <c r="C243" s="85">
        <f>IF(ISTEXT(D243),MAX($C$5:$C242)+1,"")</f>
        <v>216</v>
      </c>
      <c r="D243" s="86" t="s">
        <v>9</v>
      </c>
      <c r="E243" s="174" t="s">
        <v>1176</v>
      </c>
      <c r="F243" s="270" t="s">
        <v>43</v>
      </c>
      <c r="G243" s="229"/>
      <c r="H243" s="247"/>
      <c r="I243" s="242">
        <f t="shared" si="31"/>
        <v>3</v>
      </c>
      <c r="J243" s="243">
        <f t="shared" si="32"/>
        <v>0</v>
      </c>
      <c r="K243" s="234">
        <f t="shared" si="35"/>
        <v>0</v>
      </c>
      <c r="L243" s="59"/>
    </row>
    <row r="244" spans="2:12" ht="48.6" customHeight="1" x14ac:dyDescent="0.3">
      <c r="B244" s="84" t="str">
        <f t="shared" si="33"/>
        <v>CAD</v>
      </c>
      <c r="C244" s="85">
        <f>IF(ISTEXT(D244),MAX($C$5:$C243)+1,"")</f>
        <v>217</v>
      </c>
      <c r="D244" s="86" t="s">
        <v>9</v>
      </c>
      <c r="E244" s="174" t="s">
        <v>1177</v>
      </c>
      <c r="F244" s="270" t="s">
        <v>43</v>
      </c>
      <c r="G244" s="229"/>
      <c r="H244" s="247"/>
      <c r="I244" s="242">
        <f t="shared" si="31"/>
        <v>3</v>
      </c>
      <c r="J244" s="243">
        <f t="shared" si="32"/>
        <v>0</v>
      </c>
      <c r="K244" s="234">
        <f t="shared" si="35"/>
        <v>0</v>
      </c>
      <c r="L244" s="35"/>
    </row>
    <row r="245" spans="2:12" ht="34.950000000000003" customHeight="1" x14ac:dyDescent="0.3">
      <c r="B245" s="84" t="str">
        <f t="shared" si="33"/>
        <v>CAD</v>
      </c>
      <c r="C245" s="85">
        <f>IF(ISTEXT(D245),MAX($C$5:$C244)+1,"")</f>
        <v>218</v>
      </c>
      <c r="D245" s="86" t="s">
        <v>9</v>
      </c>
      <c r="E245" s="174" t="s">
        <v>1178</v>
      </c>
      <c r="F245" s="270" t="s">
        <v>43</v>
      </c>
      <c r="G245" s="229"/>
      <c r="H245" s="247"/>
      <c r="I245" s="242">
        <f t="shared" si="31"/>
        <v>3</v>
      </c>
      <c r="J245" s="243">
        <f t="shared" si="32"/>
        <v>0</v>
      </c>
      <c r="K245" s="234">
        <f t="shared" si="35"/>
        <v>0</v>
      </c>
      <c r="L245" s="35"/>
    </row>
    <row r="246" spans="2:12" ht="30" customHeight="1" x14ac:dyDescent="0.3">
      <c r="B246" s="84" t="str">
        <f t="shared" si="33"/>
        <v>CAD</v>
      </c>
      <c r="C246" s="85">
        <f>IF(ISTEXT(D246),MAX($C$5:$C245)+1,"")</f>
        <v>219</v>
      </c>
      <c r="D246" s="86" t="s">
        <v>9</v>
      </c>
      <c r="E246" s="174" t="s">
        <v>1179</v>
      </c>
      <c r="F246" s="270" t="s">
        <v>43</v>
      </c>
      <c r="G246" s="229"/>
      <c r="H246" s="247"/>
      <c r="I246" s="242">
        <f t="shared" si="31"/>
        <v>3</v>
      </c>
      <c r="J246" s="243">
        <f t="shared" si="32"/>
        <v>0</v>
      </c>
      <c r="K246" s="234">
        <f t="shared" si="35"/>
        <v>0</v>
      </c>
      <c r="L246" s="35"/>
    </row>
    <row r="247" spans="2:12" ht="47.4" customHeight="1" x14ac:dyDescent="0.3">
      <c r="B247" s="84" t="str">
        <f t="shared" si="33"/>
        <v>CAD</v>
      </c>
      <c r="C247" s="85">
        <f>IF(ISTEXT(D247),MAX($C$5:$C246)+1,"")</f>
        <v>220</v>
      </c>
      <c r="D247" s="86" t="s">
        <v>10</v>
      </c>
      <c r="E247" s="174" t="s">
        <v>1180</v>
      </c>
      <c r="F247" s="270" t="s">
        <v>43</v>
      </c>
      <c r="G247" s="229"/>
      <c r="H247" s="247"/>
      <c r="I247" s="242">
        <f t="shared" si="31"/>
        <v>2</v>
      </c>
      <c r="J247" s="243">
        <f t="shared" si="32"/>
        <v>0</v>
      </c>
      <c r="K247" s="234">
        <f t="shared" si="35"/>
        <v>0</v>
      </c>
      <c r="L247" s="35"/>
    </row>
    <row r="248" spans="2:12" ht="34.950000000000003" customHeight="1" x14ac:dyDescent="0.3">
      <c r="B248" s="84" t="str">
        <f t="shared" si="33"/>
        <v>CAD</v>
      </c>
      <c r="C248" s="85">
        <f>IF(ISTEXT(D248),MAX($C$5:$C247)+1,"")</f>
        <v>221</v>
      </c>
      <c r="D248" s="86" t="s">
        <v>10</v>
      </c>
      <c r="E248" s="174" t="s">
        <v>1181</v>
      </c>
      <c r="F248" s="270" t="s">
        <v>43</v>
      </c>
      <c r="G248" s="229"/>
      <c r="H248" s="247"/>
      <c r="I248" s="242">
        <f t="shared" si="31"/>
        <v>2</v>
      </c>
      <c r="J248" s="243">
        <f t="shared" si="32"/>
        <v>0</v>
      </c>
      <c r="K248" s="234">
        <f t="shared" si="35"/>
        <v>0</v>
      </c>
      <c r="L248" s="35"/>
    </row>
    <row r="249" spans="2:12" ht="55.95" customHeight="1" x14ac:dyDescent="0.3">
      <c r="B249" s="84" t="str">
        <f t="shared" si="33"/>
        <v>CAD</v>
      </c>
      <c r="C249" s="85">
        <f>IF(ISTEXT(D249),MAX($C$5:$C248)+1,"")</f>
        <v>222</v>
      </c>
      <c r="D249" s="86" t="s">
        <v>10</v>
      </c>
      <c r="E249" s="174" t="s">
        <v>1182</v>
      </c>
      <c r="F249" s="270" t="s">
        <v>43</v>
      </c>
      <c r="G249" s="223"/>
      <c r="H249" s="248"/>
      <c r="I249" s="225">
        <f t="shared" si="31"/>
        <v>2</v>
      </c>
      <c r="J249" s="226">
        <f t="shared" si="32"/>
        <v>0</v>
      </c>
      <c r="K249" s="227">
        <f t="shared" si="35"/>
        <v>0</v>
      </c>
      <c r="L249" s="35"/>
    </row>
    <row r="250" spans="2:12" ht="34.950000000000003" customHeight="1" x14ac:dyDescent="0.3">
      <c r="B250" s="84" t="str">
        <f t="shared" si="33"/>
        <v>CAD</v>
      </c>
      <c r="C250" s="85">
        <f>IF(ISTEXT(D250),MAX($C$5:$C249)+1,"")</f>
        <v>223</v>
      </c>
      <c r="D250" s="86" t="s">
        <v>9</v>
      </c>
      <c r="E250" s="174" t="s">
        <v>1183</v>
      </c>
      <c r="F250" s="270" t="s">
        <v>43</v>
      </c>
      <c r="G250" s="229"/>
      <c r="H250" s="247"/>
      <c r="I250" s="242">
        <f t="shared" si="31"/>
        <v>3</v>
      </c>
      <c r="J250" s="243">
        <f t="shared" si="32"/>
        <v>0</v>
      </c>
      <c r="K250" s="234">
        <f t="shared" ref="K250:K256" si="36">I250*J250</f>
        <v>0</v>
      </c>
      <c r="L250" s="35"/>
    </row>
    <row r="251" spans="2:12" ht="34.950000000000003" customHeight="1" x14ac:dyDescent="0.3">
      <c r="B251" s="84" t="str">
        <f t="shared" si="33"/>
        <v>CAD</v>
      </c>
      <c r="C251" s="85">
        <f>IF(ISTEXT(D251),MAX($C$5:$C250)+1,"")</f>
        <v>224</v>
      </c>
      <c r="D251" s="86" t="s">
        <v>10</v>
      </c>
      <c r="E251" s="174" t="s">
        <v>1184</v>
      </c>
      <c r="F251" s="270" t="s">
        <v>43</v>
      </c>
      <c r="G251" s="229"/>
      <c r="H251" s="247"/>
      <c r="I251" s="242">
        <f t="shared" si="31"/>
        <v>2</v>
      </c>
      <c r="J251" s="243">
        <f t="shared" si="32"/>
        <v>0</v>
      </c>
      <c r="K251" s="234">
        <f t="shared" si="36"/>
        <v>0</v>
      </c>
      <c r="L251" s="35"/>
    </row>
    <row r="252" spans="2:12" ht="34.950000000000003" customHeight="1" x14ac:dyDescent="0.3">
      <c r="B252" s="84" t="str">
        <f t="shared" si="33"/>
        <v>CAD</v>
      </c>
      <c r="C252" s="85">
        <f>IF(ISTEXT(D252),MAX($C$5:$C251)+1,"")</f>
        <v>225</v>
      </c>
      <c r="D252" s="86" t="s">
        <v>9</v>
      </c>
      <c r="E252" s="174" t="s">
        <v>1185</v>
      </c>
      <c r="F252" s="270" t="s">
        <v>43</v>
      </c>
      <c r="G252" s="229"/>
      <c r="H252" s="247"/>
      <c r="I252" s="242">
        <f t="shared" si="31"/>
        <v>3</v>
      </c>
      <c r="J252" s="243">
        <f t="shared" si="32"/>
        <v>0</v>
      </c>
      <c r="K252" s="234">
        <f t="shared" si="36"/>
        <v>0</v>
      </c>
      <c r="L252" s="35"/>
    </row>
    <row r="253" spans="2:12" ht="34.950000000000003" customHeight="1" x14ac:dyDescent="0.3">
      <c r="B253" s="84" t="str">
        <f t="shared" si="33"/>
        <v>CAD</v>
      </c>
      <c r="C253" s="85">
        <f>IF(ISTEXT(D253),MAX($C$5:$C252)+1,"")</f>
        <v>226</v>
      </c>
      <c r="D253" s="86" t="s">
        <v>10</v>
      </c>
      <c r="E253" s="174" t="s">
        <v>1186</v>
      </c>
      <c r="F253" s="270" t="s">
        <v>43</v>
      </c>
      <c r="G253" s="229"/>
      <c r="H253" s="247"/>
      <c r="I253" s="242">
        <f t="shared" si="31"/>
        <v>2</v>
      </c>
      <c r="J253" s="243">
        <f t="shared" si="32"/>
        <v>0</v>
      </c>
      <c r="K253" s="234">
        <f t="shared" si="36"/>
        <v>0</v>
      </c>
      <c r="L253" s="35"/>
    </row>
    <row r="254" spans="2:12" ht="34.950000000000003" customHeight="1" x14ac:dyDescent="0.3">
      <c r="B254" s="84" t="str">
        <f t="shared" si="33"/>
        <v>CAD</v>
      </c>
      <c r="C254" s="85">
        <f>IF(ISTEXT(D254),MAX($C$5:$C253)+1,"")</f>
        <v>227</v>
      </c>
      <c r="D254" s="86" t="s">
        <v>9</v>
      </c>
      <c r="E254" s="174" t="s">
        <v>1187</v>
      </c>
      <c r="F254" s="270" t="s">
        <v>43</v>
      </c>
      <c r="G254" s="229"/>
      <c r="H254" s="247"/>
      <c r="I254" s="242">
        <f t="shared" si="31"/>
        <v>3</v>
      </c>
      <c r="J254" s="243">
        <f t="shared" si="32"/>
        <v>0</v>
      </c>
      <c r="K254" s="234">
        <f t="shared" si="36"/>
        <v>0</v>
      </c>
      <c r="L254" s="35"/>
    </row>
    <row r="255" spans="2:12" ht="34.950000000000003" customHeight="1" x14ac:dyDescent="0.3">
      <c r="B255" s="84" t="str">
        <f t="shared" si="33"/>
        <v>CAD</v>
      </c>
      <c r="C255" s="85">
        <f>IF(ISTEXT(D255),MAX($C$5:$C254)+1,"")</f>
        <v>228</v>
      </c>
      <c r="D255" s="86" t="s">
        <v>11</v>
      </c>
      <c r="E255" s="195" t="s">
        <v>1188</v>
      </c>
      <c r="F255" s="270" t="s">
        <v>43</v>
      </c>
      <c r="G255" s="229"/>
      <c r="H255" s="247"/>
      <c r="I255" s="242">
        <f t="shared" si="31"/>
        <v>1</v>
      </c>
      <c r="J255" s="243">
        <f t="shared" si="32"/>
        <v>0</v>
      </c>
      <c r="K255" s="234">
        <f t="shared" si="36"/>
        <v>0</v>
      </c>
      <c r="L255" s="35"/>
    </row>
    <row r="256" spans="2:12" ht="46.95" customHeight="1" x14ac:dyDescent="0.3">
      <c r="B256" s="84" t="str">
        <f t="shared" si="33"/>
        <v>CAD</v>
      </c>
      <c r="C256" s="85">
        <f>IF(ISTEXT(D256),MAX($C$5:$C255)+1,"")</f>
        <v>229</v>
      </c>
      <c r="D256" s="86" t="s">
        <v>9</v>
      </c>
      <c r="E256" s="174" t="s">
        <v>1189</v>
      </c>
      <c r="F256" s="270" t="s">
        <v>43</v>
      </c>
      <c r="G256" s="229"/>
      <c r="H256" s="247"/>
      <c r="I256" s="242">
        <f t="shared" si="31"/>
        <v>3</v>
      </c>
      <c r="J256" s="243">
        <f t="shared" si="32"/>
        <v>0</v>
      </c>
      <c r="K256" s="234">
        <f t="shared" si="36"/>
        <v>0</v>
      </c>
      <c r="L256" s="35"/>
    </row>
    <row r="257" spans="2:12" ht="34.950000000000003" customHeight="1" x14ac:dyDescent="0.3">
      <c r="B257" s="84" t="str">
        <f t="shared" si="33"/>
        <v>CAD</v>
      </c>
      <c r="C257" s="85">
        <f>IF(ISTEXT(D257),MAX($C$5:$C256)+1,"")</f>
        <v>230</v>
      </c>
      <c r="D257" s="86" t="s">
        <v>9</v>
      </c>
      <c r="E257" s="179" t="s">
        <v>1190</v>
      </c>
      <c r="F257" s="270" t="s">
        <v>43</v>
      </c>
      <c r="G257" s="223"/>
      <c r="H257" s="248"/>
      <c r="I257" s="225">
        <f t="shared" si="31"/>
        <v>3</v>
      </c>
      <c r="J257" s="226">
        <f t="shared" si="32"/>
        <v>0</v>
      </c>
      <c r="K257" s="227">
        <f>I257*J257</f>
        <v>0</v>
      </c>
      <c r="L257" s="35"/>
    </row>
    <row r="258" spans="2:12" ht="34.950000000000003" customHeight="1" x14ac:dyDescent="0.3">
      <c r="B258" s="84" t="str">
        <f t="shared" si="33"/>
        <v>CAD</v>
      </c>
      <c r="C258" s="85">
        <f>IF(ISTEXT(D258),MAX($C$5:$C257)+1,"")</f>
        <v>231</v>
      </c>
      <c r="D258" s="86" t="s">
        <v>9</v>
      </c>
      <c r="E258" s="179" t="s">
        <v>1191</v>
      </c>
      <c r="F258" s="270" t="s">
        <v>43</v>
      </c>
      <c r="G258" s="229"/>
      <c r="H258" s="247"/>
      <c r="I258" s="242">
        <f t="shared" si="31"/>
        <v>3</v>
      </c>
      <c r="J258" s="243">
        <f t="shared" si="32"/>
        <v>0</v>
      </c>
      <c r="K258" s="234">
        <f>I258*J258</f>
        <v>0</v>
      </c>
      <c r="L258" s="35"/>
    </row>
    <row r="259" spans="2:12" ht="34.950000000000003" customHeight="1" x14ac:dyDescent="0.3">
      <c r="B259" s="105" t="str">
        <f>IF(C259="","",$B$4)</f>
        <v/>
      </c>
      <c r="C259" s="106" t="str">
        <f>IF(ISTEXT(D259),MAX($C$5:$C258)+1,"")</f>
        <v/>
      </c>
      <c r="D259" s="106"/>
      <c r="E259" s="157" t="s">
        <v>1192</v>
      </c>
      <c r="F259" s="194"/>
      <c r="G259" s="108"/>
      <c r="H259" s="108"/>
      <c r="I259" s="108"/>
      <c r="J259" s="108"/>
      <c r="K259" s="108"/>
      <c r="L259" s="108"/>
    </row>
    <row r="260" spans="2:12" ht="34.950000000000003" customHeight="1" x14ac:dyDescent="0.3">
      <c r="B260" s="84" t="str">
        <f t="shared" si="33"/>
        <v>CAD</v>
      </c>
      <c r="C260" s="85">
        <f>IF(ISTEXT(D260),MAX($C$5:$C258)+1,"")</f>
        <v>232</v>
      </c>
      <c r="D260" s="86" t="s">
        <v>9</v>
      </c>
      <c r="E260" s="180" t="s">
        <v>1193</v>
      </c>
      <c r="F260" s="270" t="s">
        <v>43</v>
      </c>
      <c r="G260" s="229"/>
      <c r="H260" s="247"/>
      <c r="I260" s="242">
        <f t="shared" si="31"/>
        <v>3</v>
      </c>
      <c r="J260" s="243">
        <f t="shared" si="32"/>
        <v>0</v>
      </c>
      <c r="K260" s="234">
        <f t="shared" ref="K260:K288" si="37">I260*J260</f>
        <v>0</v>
      </c>
      <c r="L260" s="35"/>
    </row>
    <row r="261" spans="2:12" ht="34.950000000000003" customHeight="1" x14ac:dyDescent="0.3">
      <c r="B261" s="84" t="str">
        <f t="shared" si="33"/>
        <v>CAD</v>
      </c>
      <c r="C261" s="85">
        <f>IF(ISTEXT(D261),MAX($C$5:$C260)+1,"")</f>
        <v>233</v>
      </c>
      <c r="D261" s="86" t="s">
        <v>9</v>
      </c>
      <c r="E261" s="177" t="s">
        <v>1194</v>
      </c>
      <c r="F261" s="270" t="s">
        <v>43</v>
      </c>
      <c r="G261" s="229"/>
      <c r="H261" s="247"/>
      <c r="I261" s="242">
        <f t="shared" si="31"/>
        <v>3</v>
      </c>
      <c r="J261" s="243">
        <f t="shared" si="32"/>
        <v>0</v>
      </c>
      <c r="K261" s="234">
        <f t="shared" si="37"/>
        <v>0</v>
      </c>
      <c r="L261" s="35"/>
    </row>
    <row r="262" spans="2:12" ht="34.950000000000003" customHeight="1" x14ac:dyDescent="0.3">
      <c r="B262" s="84" t="str">
        <f t="shared" si="33"/>
        <v>CAD</v>
      </c>
      <c r="C262" s="85">
        <f>IF(ISTEXT(D262),MAX($C$5:$C261)+1,"")</f>
        <v>234</v>
      </c>
      <c r="D262" s="86" t="s">
        <v>9</v>
      </c>
      <c r="E262" s="177" t="s">
        <v>1195</v>
      </c>
      <c r="F262" s="270" t="s">
        <v>43</v>
      </c>
      <c r="G262" s="229"/>
      <c r="H262" s="247"/>
      <c r="I262" s="242">
        <f t="shared" si="31"/>
        <v>3</v>
      </c>
      <c r="J262" s="243">
        <f t="shared" si="32"/>
        <v>0</v>
      </c>
      <c r="K262" s="234">
        <f t="shared" si="37"/>
        <v>0</v>
      </c>
      <c r="L262" s="35"/>
    </row>
    <row r="263" spans="2:12" ht="34.950000000000003" customHeight="1" x14ac:dyDescent="0.3">
      <c r="B263" s="84" t="str">
        <f t="shared" si="33"/>
        <v>CAD</v>
      </c>
      <c r="C263" s="85">
        <f>IF(ISTEXT(D263),MAX($C$5:$C262)+1,"")</f>
        <v>235</v>
      </c>
      <c r="D263" s="86" t="s">
        <v>9</v>
      </c>
      <c r="E263" s="177" t="s">
        <v>1196</v>
      </c>
      <c r="F263" s="270" t="s">
        <v>43</v>
      </c>
      <c r="G263" s="229"/>
      <c r="H263" s="247"/>
      <c r="I263" s="242">
        <f t="shared" si="31"/>
        <v>3</v>
      </c>
      <c r="J263" s="243">
        <f t="shared" si="32"/>
        <v>0</v>
      </c>
      <c r="K263" s="234">
        <f t="shared" si="37"/>
        <v>0</v>
      </c>
      <c r="L263" s="35"/>
    </row>
    <row r="264" spans="2:12" ht="34.950000000000003" customHeight="1" x14ac:dyDescent="0.3">
      <c r="B264" s="84" t="str">
        <f t="shared" si="33"/>
        <v>CAD</v>
      </c>
      <c r="C264" s="85">
        <f>IF(ISTEXT(D264),MAX($C$5:$C263)+1,"")</f>
        <v>236</v>
      </c>
      <c r="D264" s="86" t="s">
        <v>9</v>
      </c>
      <c r="E264" s="177" t="s">
        <v>438</v>
      </c>
      <c r="F264" s="270" t="s">
        <v>43</v>
      </c>
      <c r="G264" s="223"/>
      <c r="H264" s="248"/>
      <c r="I264" s="225">
        <f t="shared" si="31"/>
        <v>3</v>
      </c>
      <c r="J264" s="226">
        <f t="shared" si="32"/>
        <v>0</v>
      </c>
      <c r="K264" s="227">
        <f t="shared" si="37"/>
        <v>0</v>
      </c>
      <c r="L264" s="35"/>
    </row>
    <row r="265" spans="2:12" ht="34.950000000000003" customHeight="1" x14ac:dyDescent="0.3">
      <c r="B265" s="84" t="str">
        <f t="shared" si="33"/>
        <v>CAD</v>
      </c>
      <c r="C265" s="85">
        <f>IF(ISTEXT(D265),MAX($C$5:$C264)+1,"")</f>
        <v>237</v>
      </c>
      <c r="D265" s="86" t="s">
        <v>9</v>
      </c>
      <c r="E265" s="177" t="s">
        <v>1197</v>
      </c>
      <c r="F265" s="270" t="s">
        <v>43</v>
      </c>
      <c r="G265" s="229"/>
      <c r="H265" s="247"/>
      <c r="I265" s="242">
        <f t="shared" si="31"/>
        <v>3</v>
      </c>
      <c r="J265" s="243">
        <f t="shared" si="32"/>
        <v>0</v>
      </c>
      <c r="K265" s="234">
        <f t="shared" si="37"/>
        <v>0</v>
      </c>
      <c r="L265" s="35"/>
    </row>
    <row r="266" spans="2:12" ht="34.950000000000003" customHeight="1" x14ac:dyDescent="0.3">
      <c r="B266" s="84" t="str">
        <f t="shared" si="33"/>
        <v>CAD</v>
      </c>
      <c r="C266" s="85">
        <f>IF(ISTEXT(D266),MAX($C$5:$C265)+1,"")</f>
        <v>238</v>
      </c>
      <c r="D266" s="86" t="s">
        <v>9</v>
      </c>
      <c r="E266" s="177" t="s">
        <v>953</v>
      </c>
      <c r="F266" s="270" t="s">
        <v>43</v>
      </c>
      <c r="G266" s="229"/>
      <c r="H266" s="247"/>
      <c r="I266" s="242">
        <f t="shared" si="31"/>
        <v>3</v>
      </c>
      <c r="J266" s="243">
        <f t="shared" si="32"/>
        <v>0</v>
      </c>
      <c r="K266" s="234">
        <f t="shared" si="37"/>
        <v>0</v>
      </c>
      <c r="L266" s="35"/>
    </row>
    <row r="267" spans="2:12" ht="34.950000000000003" customHeight="1" x14ac:dyDescent="0.3">
      <c r="B267" s="84" t="str">
        <f t="shared" si="33"/>
        <v>CAD</v>
      </c>
      <c r="C267" s="85">
        <f>IF(ISTEXT(D267),MAX($C$5:$C266)+1,"")</f>
        <v>239</v>
      </c>
      <c r="D267" s="86" t="s">
        <v>9</v>
      </c>
      <c r="E267" s="177" t="s">
        <v>1198</v>
      </c>
      <c r="F267" s="270" t="s">
        <v>43</v>
      </c>
      <c r="G267" s="229"/>
      <c r="H267" s="247"/>
      <c r="I267" s="242">
        <f t="shared" si="31"/>
        <v>3</v>
      </c>
      <c r="J267" s="243">
        <f t="shared" si="32"/>
        <v>0</v>
      </c>
      <c r="K267" s="234">
        <f t="shared" si="37"/>
        <v>0</v>
      </c>
      <c r="L267" s="35"/>
    </row>
    <row r="268" spans="2:12" ht="34.950000000000003" customHeight="1" x14ac:dyDescent="0.3">
      <c r="B268" s="84" t="str">
        <f t="shared" si="33"/>
        <v>CAD</v>
      </c>
      <c r="C268" s="85">
        <f>IF(ISTEXT(D268),MAX($C$5:$C267)+1,"")</f>
        <v>240</v>
      </c>
      <c r="D268" s="86" t="s">
        <v>9</v>
      </c>
      <c r="E268" s="177" t="s">
        <v>1199</v>
      </c>
      <c r="F268" s="270" t="s">
        <v>43</v>
      </c>
      <c r="G268" s="229"/>
      <c r="H268" s="247"/>
      <c r="I268" s="242">
        <f t="shared" si="31"/>
        <v>3</v>
      </c>
      <c r="J268" s="243">
        <f t="shared" si="32"/>
        <v>0</v>
      </c>
      <c r="K268" s="234">
        <f t="shared" si="37"/>
        <v>0</v>
      </c>
      <c r="L268" s="35"/>
    </row>
    <row r="269" spans="2:12" ht="34.950000000000003" customHeight="1" x14ac:dyDescent="0.3">
      <c r="B269" s="84" t="str">
        <f t="shared" si="33"/>
        <v>CAD</v>
      </c>
      <c r="C269" s="85">
        <f>IF(ISTEXT(D269),MAX($C$5:$C268)+1,"")</f>
        <v>241</v>
      </c>
      <c r="D269" s="86" t="s">
        <v>9</v>
      </c>
      <c r="E269" s="177" t="s">
        <v>1200</v>
      </c>
      <c r="F269" s="270" t="s">
        <v>43</v>
      </c>
      <c r="G269" s="229"/>
      <c r="H269" s="247"/>
      <c r="I269" s="242">
        <f t="shared" si="31"/>
        <v>3</v>
      </c>
      <c r="J269" s="243">
        <f t="shared" si="32"/>
        <v>0</v>
      </c>
      <c r="K269" s="234">
        <f t="shared" si="37"/>
        <v>0</v>
      </c>
      <c r="L269" s="35"/>
    </row>
    <row r="270" spans="2:12" ht="34.950000000000003" customHeight="1" x14ac:dyDescent="0.3">
      <c r="B270" s="84" t="str">
        <f t="shared" si="33"/>
        <v>CAD</v>
      </c>
      <c r="C270" s="85">
        <f>IF(ISTEXT(D270),MAX($C$5:$C269)+1,"")</f>
        <v>242</v>
      </c>
      <c r="D270" s="86" t="s">
        <v>10</v>
      </c>
      <c r="E270" s="177" t="s">
        <v>1201</v>
      </c>
      <c r="F270" s="270" t="s">
        <v>43</v>
      </c>
      <c r="G270" s="223"/>
      <c r="H270" s="248"/>
      <c r="I270" s="225">
        <f t="shared" si="31"/>
        <v>2</v>
      </c>
      <c r="J270" s="226">
        <f t="shared" si="32"/>
        <v>0</v>
      </c>
      <c r="K270" s="227">
        <f t="shared" si="37"/>
        <v>0</v>
      </c>
      <c r="L270" s="35"/>
    </row>
    <row r="271" spans="2:12" ht="34.950000000000003" customHeight="1" x14ac:dyDescent="0.3">
      <c r="B271" s="84" t="str">
        <f t="shared" si="33"/>
        <v>CAD</v>
      </c>
      <c r="C271" s="85">
        <f>IF(ISTEXT(D271),MAX($C$5:$C270)+1,"")</f>
        <v>243</v>
      </c>
      <c r="D271" s="86" t="s">
        <v>9</v>
      </c>
      <c r="E271" s="177" t="s">
        <v>1202</v>
      </c>
      <c r="F271" s="270" t="s">
        <v>43</v>
      </c>
      <c r="G271" s="229"/>
      <c r="H271" s="247"/>
      <c r="I271" s="242">
        <f t="shared" si="31"/>
        <v>3</v>
      </c>
      <c r="J271" s="243">
        <f t="shared" si="32"/>
        <v>0</v>
      </c>
      <c r="K271" s="234">
        <f t="shared" si="37"/>
        <v>0</v>
      </c>
      <c r="L271" s="35"/>
    </row>
    <row r="272" spans="2:12" ht="34.950000000000003" customHeight="1" x14ac:dyDescent="0.3">
      <c r="B272" s="84" t="str">
        <f t="shared" si="33"/>
        <v>CAD</v>
      </c>
      <c r="C272" s="85">
        <f>IF(ISTEXT(D272),MAX($C$5:$C271)+1,"")</f>
        <v>244</v>
      </c>
      <c r="D272" s="86" t="s">
        <v>9</v>
      </c>
      <c r="E272" s="177" t="s">
        <v>1203</v>
      </c>
      <c r="F272" s="270" t="s">
        <v>43</v>
      </c>
      <c r="G272" s="229"/>
      <c r="H272" s="247"/>
      <c r="I272" s="242">
        <f t="shared" si="31"/>
        <v>3</v>
      </c>
      <c r="J272" s="243">
        <f t="shared" si="32"/>
        <v>0</v>
      </c>
      <c r="K272" s="234">
        <f t="shared" si="37"/>
        <v>0</v>
      </c>
      <c r="L272" s="35"/>
    </row>
    <row r="273" spans="2:12" ht="34.950000000000003" customHeight="1" x14ac:dyDescent="0.3">
      <c r="B273" s="84" t="str">
        <f t="shared" si="33"/>
        <v>CAD</v>
      </c>
      <c r="C273" s="85">
        <f>IF(ISTEXT(D273),MAX($C$5:$C272)+1,"")</f>
        <v>245</v>
      </c>
      <c r="D273" s="86" t="s">
        <v>9</v>
      </c>
      <c r="E273" s="177" t="s">
        <v>1204</v>
      </c>
      <c r="F273" s="270" t="s">
        <v>43</v>
      </c>
      <c r="G273" s="229"/>
      <c r="H273" s="247"/>
      <c r="I273" s="242">
        <f t="shared" si="31"/>
        <v>3</v>
      </c>
      <c r="J273" s="243">
        <f t="shared" si="32"/>
        <v>0</v>
      </c>
      <c r="K273" s="234">
        <f t="shared" si="37"/>
        <v>0</v>
      </c>
      <c r="L273" s="35"/>
    </row>
    <row r="274" spans="2:12" ht="34.950000000000003" customHeight="1" x14ac:dyDescent="0.3">
      <c r="B274" s="84" t="str">
        <f t="shared" si="33"/>
        <v>CAD</v>
      </c>
      <c r="C274" s="85">
        <f>IF(ISTEXT(D274),MAX($C$5:$C273)+1,"")</f>
        <v>246</v>
      </c>
      <c r="D274" s="86" t="s">
        <v>11</v>
      </c>
      <c r="E274" s="177" t="s">
        <v>1205</v>
      </c>
      <c r="F274" s="270" t="s">
        <v>43</v>
      </c>
      <c r="G274" s="229"/>
      <c r="H274" s="247"/>
      <c r="I274" s="242">
        <f t="shared" si="31"/>
        <v>1</v>
      </c>
      <c r="J274" s="243">
        <f t="shared" si="32"/>
        <v>0</v>
      </c>
      <c r="K274" s="234">
        <f t="shared" si="37"/>
        <v>0</v>
      </c>
      <c r="L274" s="35"/>
    </row>
    <row r="275" spans="2:12" ht="34.950000000000003" customHeight="1" x14ac:dyDescent="0.3">
      <c r="B275" s="84" t="str">
        <f t="shared" si="33"/>
        <v>CAD</v>
      </c>
      <c r="C275" s="85">
        <f>IF(ISTEXT(D275),MAX($C$5:$C274)+1,"")</f>
        <v>247</v>
      </c>
      <c r="D275" s="86" t="s">
        <v>11</v>
      </c>
      <c r="E275" s="177" t="s">
        <v>1206</v>
      </c>
      <c r="F275" s="270" t="s">
        <v>43</v>
      </c>
      <c r="G275" s="229"/>
      <c r="H275" s="247"/>
      <c r="I275" s="242">
        <f t="shared" si="31"/>
        <v>1</v>
      </c>
      <c r="J275" s="243">
        <f t="shared" si="32"/>
        <v>0</v>
      </c>
      <c r="K275" s="234">
        <f t="shared" si="37"/>
        <v>0</v>
      </c>
      <c r="L275" s="35"/>
    </row>
    <row r="276" spans="2:12" ht="34.950000000000003" customHeight="1" x14ac:dyDescent="0.3">
      <c r="B276" s="84" t="str">
        <f t="shared" si="33"/>
        <v>CAD</v>
      </c>
      <c r="C276" s="85">
        <f>IF(ISTEXT(D276),MAX($C$5:$C275)+1,"")</f>
        <v>248</v>
      </c>
      <c r="D276" s="86" t="s">
        <v>9</v>
      </c>
      <c r="E276" s="177" t="s">
        <v>1207</v>
      </c>
      <c r="F276" s="270" t="s">
        <v>43</v>
      </c>
      <c r="G276" s="223"/>
      <c r="H276" s="248"/>
      <c r="I276" s="225">
        <f t="shared" si="31"/>
        <v>3</v>
      </c>
      <c r="J276" s="226">
        <f t="shared" si="32"/>
        <v>0</v>
      </c>
      <c r="K276" s="227">
        <f t="shared" si="37"/>
        <v>0</v>
      </c>
      <c r="L276" s="35"/>
    </row>
    <row r="277" spans="2:12" ht="34.950000000000003" customHeight="1" x14ac:dyDescent="0.3">
      <c r="B277" s="84" t="str">
        <f t="shared" si="33"/>
        <v>CAD</v>
      </c>
      <c r="C277" s="85">
        <f>IF(ISTEXT(D277),MAX($C$5:$C276)+1,"")</f>
        <v>249</v>
      </c>
      <c r="D277" s="86" t="s">
        <v>9</v>
      </c>
      <c r="E277" s="177" t="s">
        <v>1208</v>
      </c>
      <c r="F277" s="270" t="s">
        <v>43</v>
      </c>
      <c r="G277" s="229"/>
      <c r="H277" s="247"/>
      <c r="I277" s="242">
        <f t="shared" si="31"/>
        <v>3</v>
      </c>
      <c r="J277" s="243">
        <f t="shared" si="32"/>
        <v>0</v>
      </c>
      <c r="K277" s="234">
        <f t="shared" si="37"/>
        <v>0</v>
      </c>
      <c r="L277" s="35"/>
    </row>
    <row r="278" spans="2:12" ht="30" customHeight="1" x14ac:dyDescent="0.3">
      <c r="B278" s="84" t="str">
        <f t="shared" si="33"/>
        <v>CAD</v>
      </c>
      <c r="C278" s="85">
        <f>IF(ISTEXT(D278),MAX($C$5:$C277)+1,"")</f>
        <v>250</v>
      </c>
      <c r="D278" s="86" t="s">
        <v>9</v>
      </c>
      <c r="E278" s="177" t="s">
        <v>1209</v>
      </c>
      <c r="F278" s="270" t="s">
        <v>43</v>
      </c>
      <c r="G278" s="229"/>
      <c r="H278" s="247"/>
      <c r="I278" s="242">
        <f t="shared" si="31"/>
        <v>3</v>
      </c>
      <c r="J278" s="243">
        <f t="shared" si="32"/>
        <v>0</v>
      </c>
      <c r="K278" s="234">
        <f t="shared" si="37"/>
        <v>0</v>
      </c>
      <c r="L278" s="35"/>
    </row>
    <row r="279" spans="2:12" ht="34.950000000000003" customHeight="1" x14ac:dyDescent="0.3">
      <c r="B279" s="84" t="str">
        <f t="shared" si="33"/>
        <v>CAD</v>
      </c>
      <c r="C279" s="85">
        <f>IF(ISTEXT(D279),MAX($C$5:$C278)+1,"")</f>
        <v>251</v>
      </c>
      <c r="D279" s="86" t="s">
        <v>9</v>
      </c>
      <c r="E279" s="174" t="s">
        <v>1210</v>
      </c>
      <c r="F279" s="270" t="s">
        <v>43</v>
      </c>
      <c r="G279" s="229"/>
      <c r="H279" s="247"/>
      <c r="I279" s="242">
        <f t="shared" si="31"/>
        <v>3</v>
      </c>
      <c r="J279" s="243">
        <f t="shared" si="32"/>
        <v>0</v>
      </c>
      <c r="K279" s="234">
        <f t="shared" si="37"/>
        <v>0</v>
      </c>
      <c r="L279" s="35"/>
    </row>
    <row r="280" spans="2:12" ht="47.4" customHeight="1" x14ac:dyDescent="0.3">
      <c r="B280" s="84" t="str">
        <f t="shared" si="33"/>
        <v>CAD</v>
      </c>
      <c r="C280" s="85">
        <f>IF(ISTEXT(D280),MAX($C$5:$C279)+1,"")</f>
        <v>252</v>
      </c>
      <c r="D280" s="86" t="s">
        <v>9</v>
      </c>
      <c r="E280" s="174" t="s">
        <v>1211</v>
      </c>
      <c r="F280" s="270" t="s">
        <v>43</v>
      </c>
      <c r="G280" s="229"/>
      <c r="H280" s="247"/>
      <c r="I280" s="242">
        <f t="shared" si="31"/>
        <v>3</v>
      </c>
      <c r="J280" s="243">
        <f t="shared" si="32"/>
        <v>0</v>
      </c>
      <c r="K280" s="234">
        <f t="shared" si="37"/>
        <v>0</v>
      </c>
      <c r="L280" s="35"/>
    </row>
    <row r="281" spans="2:12" ht="46.2" customHeight="1" x14ac:dyDescent="0.3">
      <c r="B281" s="84" t="str">
        <f t="shared" si="33"/>
        <v>CAD</v>
      </c>
      <c r="C281" s="85">
        <f>IF(ISTEXT(D281),MAX($C$5:$C280)+1,"")</f>
        <v>253</v>
      </c>
      <c r="D281" s="86" t="s">
        <v>9</v>
      </c>
      <c r="E281" s="174" t="s">
        <v>1212</v>
      </c>
      <c r="F281" s="270" t="s">
        <v>43</v>
      </c>
      <c r="G281" s="229"/>
      <c r="H281" s="247"/>
      <c r="I281" s="242">
        <f t="shared" si="31"/>
        <v>3</v>
      </c>
      <c r="J281" s="243">
        <f t="shared" si="32"/>
        <v>0</v>
      </c>
      <c r="K281" s="234">
        <f t="shared" si="37"/>
        <v>0</v>
      </c>
      <c r="L281" s="35"/>
    </row>
    <row r="282" spans="2:12" ht="34.950000000000003" customHeight="1" x14ac:dyDescent="0.3">
      <c r="B282" s="84" t="str">
        <f t="shared" si="33"/>
        <v>CAD</v>
      </c>
      <c r="C282" s="85">
        <f>IF(ISTEXT(D282),MAX($C$5:$C281)+1,"")</f>
        <v>254</v>
      </c>
      <c r="D282" s="86" t="s">
        <v>11</v>
      </c>
      <c r="E282" s="174" t="s">
        <v>1213</v>
      </c>
      <c r="F282" s="270" t="s">
        <v>43</v>
      </c>
      <c r="G282" s="223"/>
      <c r="H282" s="248"/>
      <c r="I282" s="225">
        <f t="shared" si="31"/>
        <v>1</v>
      </c>
      <c r="J282" s="226">
        <f t="shared" si="32"/>
        <v>0</v>
      </c>
      <c r="K282" s="227">
        <f t="shared" si="37"/>
        <v>0</v>
      </c>
      <c r="L282" s="35"/>
    </row>
    <row r="283" spans="2:12" ht="34.950000000000003" customHeight="1" x14ac:dyDescent="0.3">
      <c r="B283" s="84" t="str">
        <f t="shared" si="33"/>
        <v>CAD</v>
      </c>
      <c r="C283" s="85">
        <f>IF(ISTEXT(D283),MAX($C$5:$C282)+1,"")</f>
        <v>255</v>
      </c>
      <c r="D283" s="86" t="s">
        <v>11</v>
      </c>
      <c r="E283" s="174" t="s">
        <v>1214</v>
      </c>
      <c r="F283" s="270" t="s">
        <v>43</v>
      </c>
      <c r="G283" s="229"/>
      <c r="H283" s="247"/>
      <c r="I283" s="242">
        <f t="shared" si="31"/>
        <v>1</v>
      </c>
      <c r="J283" s="243">
        <f t="shared" si="32"/>
        <v>0</v>
      </c>
      <c r="K283" s="234">
        <f t="shared" si="37"/>
        <v>0</v>
      </c>
      <c r="L283" s="35"/>
    </row>
    <row r="284" spans="2:12" ht="34.950000000000003" customHeight="1" x14ac:dyDescent="0.3">
      <c r="B284" s="84" t="str">
        <f t="shared" si="33"/>
        <v>CAD</v>
      </c>
      <c r="C284" s="85">
        <f>IF(ISTEXT(D284),MAX($C$5:$C283)+1,"")</f>
        <v>256</v>
      </c>
      <c r="D284" s="86" t="s">
        <v>11</v>
      </c>
      <c r="E284" s="174" t="s">
        <v>1215</v>
      </c>
      <c r="F284" s="270" t="s">
        <v>43</v>
      </c>
      <c r="G284" s="229"/>
      <c r="H284" s="247"/>
      <c r="I284" s="242">
        <f t="shared" si="31"/>
        <v>1</v>
      </c>
      <c r="J284" s="243">
        <f t="shared" si="32"/>
        <v>0</v>
      </c>
      <c r="K284" s="234">
        <f t="shared" si="37"/>
        <v>0</v>
      </c>
      <c r="L284" s="35"/>
    </row>
    <row r="285" spans="2:12" ht="34.950000000000003" customHeight="1" x14ac:dyDescent="0.3">
      <c r="B285" s="84" t="str">
        <f t="shared" si="33"/>
        <v>CAD</v>
      </c>
      <c r="C285" s="85">
        <f>IF(ISTEXT(D285),MAX($C$5:$C284)+1,"")</f>
        <v>257</v>
      </c>
      <c r="D285" s="86" t="s">
        <v>11</v>
      </c>
      <c r="E285" s="174" t="s">
        <v>1216</v>
      </c>
      <c r="F285" s="270" t="s">
        <v>43</v>
      </c>
      <c r="G285" s="229"/>
      <c r="H285" s="247"/>
      <c r="I285" s="242">
        <f t="shared" si="31"/>
        <v>1</v>
      </c>
      <c r="J285" s="243">
        <f t="shared" si="32"/>
        <v>0</v>
      </c>
      <c r="K285" s="234">
        <f t="shared" si="37"/>
        <v>0</v>
      </c>
      <c r="L285" s="35"/>
    </row>
    <row r="286" spans="2:12" ht="34.950000000000003" customHeight="1" x14ac:dyDescent="0.3">
      <c r="B286" s="84" t="str">
        <f t="shared" si="33"/>
        <v>CAD</v>
      </c>
      <c r="C286" s="85">
        <f>IF(ISTEXT(D286),MAX($C$5:$C285)+1,"")</f>
        <v>258</v>
      </c>
      <c r="D286" s="86" t="s">
        <v>9</v>
      </c>
      <c r="E286" s="174" t="s">
        <v>1217</v>
      </c>
      <c r="F286" s="270" t="s">
        <v>43</v>
      </c>
      <c r="G286" s="229"/>
      <c r="H286" s="247"/>
      <c r="I286" s="242">
        <f t="shared" si="31"/>
        <v>3</v>
      </c>
      <c r="J286" s="243">
        <f t="shared" si="32"/>
        <v>0</v>
      </c>
      <c r="K286" s="234">
        <f t="shared" si="37"/>
        <v>0</v>
      </c>
      <c r="L286" s="35"/>
    </row>
    <row r="287" spans="2:12" ht="34.950000000000003" customHeight="1" x14ac:dyDescent="0.3">
      <c r="B287" s="84" t="str">
        <f t="shared" si="33"/>
        <v>CAD</v>
      </c>
      <c r="C287" s="85">
        <f>IF(ISTEXT(D287),MAX($C$5:$C286)+1,"")</f>
        <v>259</v>
      </c>
      <c r="D287" s="86" t="s">
        <v>9</v>
      </c>
      <c r="E287" s="174" t="s">
        <v>1218</v>
      </c>
      <c r="F287" s="270" t="s">
        <v>43</v>
      </c>
      <c r="G287" s="229"/>
      <c r="H287" s="247"/>
      <c r="I287" s="242">
        <f t="shared" si="31"/>
        <v>3</v>
      </c>
      <c r="J287" s="243">
        <f t="shared" si="32"/>
        <v>0</v>
      </c>
      <c r="K287" s="234">
        <f t="shared" si="37"/>
        <v>0</v>
      </c>
      <c r="L287" s="35"/>
    </row>
    <row r="288" spans="2:12" ht="34.950000000000003" customHeight="1" x14ac:dyDescent="0.3">
      <c r="B288" s="84" t="str">
        <f t="shared" si="33"/>
        <v>CAD</v>
      </c>
      <c r="C288" s="85">
        <f>IF(ISTEXT(D288),MAX($C$5:$C287)+1,"")</f>
        <v>260</v>
      </c>
      <c r="D288" s="86" t="s">
        <v>10</v>
      </c>
      <c r="E288" s="174" t="s">
        <v>1219</v>
      </c>
      <c r="F288" s="270" t="s">
        <v>43</v>
      </c>
      <c r="G288" s="223"/>
      <c r="H288" s="248"/>
      <c r="I288" s="225">
        <f t="shared" si="31"/>
        <v>2</v>
      </c>
      <c r="J288" s="226">
        <f t="shared" si="32"/>
        <v>0</v>
      </c>
      <c r="K288" s="227">
        <f t="shared" si="37"/>
        <v>0</v>
      </c>
      <c r="L288" s="35"/>
    </row>
    <row r="289" spans="2:13" ht="34.950000000000003" customHeight="1" x14ac:dyDescent="0.3">
      <c r="B289" s="84" t="str">
        <f t="shared" si="33"/>
        <v>CAD</v>
      </c>
      <c r="C289" s="85">
        <f>IF(ISTEXT(D289),MAX($C$5:$C288)+1,"")</f>
        <v>261</v>
      </c>
      <c r="D289" s="86" t="s">
        <v>9</v>
      </c>
      <c r="E289" s="174" t="s">
        <v>1220</v>
      </c>
      <c r="F289" s="270" t="s">
        <v>43</v>
      </c>
      <c r="G289" s="229"/>
      <c r="H289" s="247"/>
      <c r="I289" s="242">
        <f t="shared" si="31"/>
        <v>3</v>
      </c>
      <c r="J289" s="243">
        <f t="shared" si="32"/>
        <v>0</v>
      </c>
      <c r="K289" s="234">
        <f t="shared" ref="K289:K294" si="38">I289*J289</f>
        <v>0</v>
      </c>
      <c r="L289" s="35"/>
    </row>
    <row r="290" spans="2:13" ht="34.950000000000003" customHeight="1" x14ac:dyDescent="0.3">
      <c r="B290" s="84" t="str">
        <f t="shared" si="33"/>
        <v>CAD</v>
      </c>
      <c r="C290" s="85">
        <f>IF(ISTEXT(D290),MAX($C$5:$C289)+1,"")</f>
        <v>262</v>
      </c>
      <c r="D290" s="86" t="s">
        <v>9</v>
      </c>
      <c r="E290" s="179" t="s">
        <v>1221</v>
      </c>
      <c r="F290" s="270" t="s">
        <v>43</v>
      </c>
      <c r="G290" s="229"/>
      <c r="H290" s="247"/>
      <c r="I290" s="242">
        <f t="shared" si="31"/>
        <v>3</v>
      </c>
      <c r="J290" s="243">
        <f t="shared" si="32"/>
        <v>0</v>
      </c>
      <c r="K290" s="234">
        <f t="shared" si="38"/>
        <v>0</v>
      </c>
      <c r="L290" s="35"/>
    </row>
    <row r="291" spans="2:13" ht="34.950000000000003" customHeight="1" x14ac:dyDescent="0.3">
      <c r="B291" s="105" t="str">
        <f t="shared" si="33"/>
        <v/>
      </c>
      <c r="C291" s="106" t="str">
        <f>IF(ISTEXT(D291),MAX($C$5:$C290)+1,"")</f>
        <v/>
      </c>
      <c r="D291" s="106"/>
      <c r="E291" s="157" t="s">
        <v>1222</v>
      </c>
      <c r="F291" s="194"/>
      <c r="G291" s="108"/>
      <c r="H291" s="108"/>
      <c r="I291" s="108"/>
      <c r="J291" s="108"/>
      <c r="K291" s="108"/>
      <c r="L291" s="108"/>
      <c r="M291" s="182"/>
    </row>
    <row r="292" spans="2:13" s="145" customFormat="1" ht="30" customHeight="1" x14ac:dyDescent="0.3">
      <c r="B292" s="84" t="str">
        <f t="shared" si="33"/>
        <v>CAD</v>
      </c>
      <c r="C292" s="85">
        <f>IF(ISTEXT(D292),MAX($C$5:$C290)+1,"")</f>
        <v>263</v>
      </c>
      <c r="D292" s="86" t="s">
        <v>9</v>
      </c>
      <c r="E292" s="180" t="s">
        <v>1223</v>
      </c>
      <c r="F292" s="270" t="s">
        <v>43</v>
      </c>
      <c r="G292" s="229"/>
      <c r="H292" s="247"/>
      <c r="I292" s="242">
        <f t="shared" ref="I292:I360" si="39">VLOOKUP($D292,SpecData,2,FALSE)</f>
        <v>3</v>
      </c>
      <c r="J292" s="243">
        <f t="shared" ref="J292:J360" si="40">VLOOKUP($F292,AvailabilityData,2,FALSE)</f>
        <v>0</v>
      </c>
      <c r="K292" s="234">
        <f t="shared" si="38"/>
        <v>0</v>
      </c>
      <c r="L292" s="35"/>
      <c r="M292" s="182"/>
    </row>
    <row r="293" spans="2:13" ht="29.4" customHeight="1" x14ac:dyDescent="0.3">
      <c r="B293" s="84" t="str">
        <f t="shared" ref="B293:B343" si="41">IF(C293="","",$B$4)</f>
        <v>CAD</v>
      </c>
      <c r="C293" s="85">
        <f>IF(ISTEXT(D293),MAX($C$5:$C292)+1,"")</f>
        <v>264</v>
      </c>
      <c r="D293" s="86" t="s">
        <v>9</v>
      </c>
      <c r="E293" s="180" t="s">
        <v>1224</v>
      </c>
      <c r="F293" s="270" t="s">
        <v>43</v>
      </c>
      <c r="G293" s="229"/>
      <c r="H293" s="247"/>
      <c r="I293" s="242">
        <f t="shared" si="39"/>
        <v>3</v>
      </c>
      <c r="J293" s="243">
        <f t="shared" si="40"/>
        <v>0</v>
      </c>
      <c r="K293" s="234">
        <f t="shared" si="38"/>
        <v>0</v>
      </c>
      <c r="L293" s="35"/>
      <c r="M293" s="182"/>
    </row>
    <row r="294" spans="2:13" ht="34.950000000000003" customHeight="1" x14ac:dyDescent="0.3">
      <c r="B294" s="84" t="str">
        <f t="shared" si="41"/>
        <v>CAD</v>
      </c>
      <c r="C294" s="85">
        <f>IF(ISTEXT(D294),MAX($C$5:$C293)+1,"")</f>
        <v>265</v>
      </c>
      <c r="D294" s="86" t="s">
        <v>9</v>
      </c>
      <c r="E294" s="177" t="s">
        <v>1225</v>
      </c>
      <c r="F294" s="270" t="s">
        <v>43</v>
      </c>
      <c r="G294" s="229"/>
      <c r="H294" s="247"/>
      <c r="I294" s="242">
        <f t="shared" si="39"/>
        <v>3</v>
      </c>
      <c r="J294" s="243">
        <f t="shared" si="40"/>
        <v>0</v>
      </c>
      <c r="K294" s="234">
        <f t="shared" si="38"/>
        <v>0</v>
      </c>
      <c r="L294" s="35"/>
    </row>
    <row r="295" spans="2:13" ht="34.950000000000003" customHeight="1" x14ac:dyDescent="0.3">
      <c r="B295" s="84" t="str">
        <f t="shared" si="41"/>
        <v>CAD</v>
      </c>
      <c r="C295" s="85">
        <f>IF(ISTEXT(D295),MAX($C$5:$C294)+1,"")</f>
        <v>266</v>
      </c>
      <c r="D295" s="86" t="s">
        <v>9</v>
      </c>
      <c r="E295" s="177" t="s">
        <v>1226</v>
      </c>
      <c r="F295" s="270" t="s">
        <v>43</v>
      </c>
      <c r="G295" s="223"/>
      <c r="H295" s="248"/>
      <c r="I295" s="225">
        <f t="shared" si="39"/>
        <v>3</v>
      </c>
      <c r="J295" s="226">
        <f t="shared" si="40"/>
        <v>0</v>
      </c>
      <c r="K295" s="227">
        <f t="shared" ref="K295:K301" si="42">I295*J295</f>
        <v>0</v>
      </c>
      <c r="L295" s="35"/>
    </row>
    <row r="296" spans="2:13" ht="34.950000000000003" customHeight="1" x14ac:dyDescent="0.3">
      <c r="B296" s="84" t="str">
        <f t="shared" si="41"/>
        <v>CAD</v>
      </c>
      <c r="C296" s="85">
        <f>IF(ISTEXT(D296),MAX($C$5:$C295)+1,"")</f>
        <v>267</v>
      </c>
      <c r="D296" s="86" t="s">
        <v>9</v>
      </c>
      <c r="E296" s="177" t="s">
        <v>1227</v>
      </c>
      <c r="F296" s="270" t="s">
        <v>43</v>
      </c>
      <c r="G296" s="229"/>
      <c r="H296" s="247"/>
      <c r="I296" s="242">
        <f t="shared" si="39"/>
        <v>3</v>
      </c>
      <c r="J296" s="243">
        <f t="shared" si="40"/>
        <v>0</v>
      </c>
      <c r="K296" s="234">
        <f t="shared" si="42"/>
        <v>0</v>
      </c>
      <c r="L296" s="35"/>
    </row>
    <row r="297" spans="2:13" ht="34.950000000000003" customHeight="1" x14ac:dyDescent="0.3">
      <c r="B297" s="84" t="str">
        <f t="shared" si="41"/>
        <v>CAD</v>
      </c>
      <c r="C297" s="85">
        <f>IF(ISTEXT(D297),MAX($C$5:$C296)+1,"")</f>
        <v>268</v>
      </c>
      <c r="D297" s="86" t="s">
        <v>9</v>
      </c>
      <c r="E297" s="177" t="s">
        <v>1228</v>
      </c>
      <c r="F297" s="270" t="s">
        <v>43</v>
      </c>
      <c r="G297" s="229"/>
      <c r="H297" s="247"/>
      <c r="I297" s="242">
        <f t="shared" si="39"/>
        <v>3</v>
      </c>
      <c r="J297" s="243">
        <f t="shared" si="40"/>
        <v>0</v>
      </c>
      <c r="K297" s="234">
        <f t="shared" si="42"/>
        <v>0</v>
      </c>
      <c r="L297" s="35"/>
    </row>
    <row r="298" spans="2:13" ht="34.950000000000003" customHeight="1" x14ac:dyDescent="0.3">
      <c r="B298" s="84" t="str">
        <f t="shared" si="41"/>
        <v>CAD</v>
      </c>
      <c r="C298" s="85">
        <f>IF(ISTEXT(D298),MAX($C$5:$C297)+1,"")</f>
        <v>269</v>
      </c>
      <c r="D298" s="86" t="s">
        <v>9</v>
      </c>
      <c r="E298" s="177" t="s">
        <v>1229</v>
      </c>
      <c r="F298" s="270" t="s">
        <v>43</v>
      </c>
      <c r="G298" s="229"/>
      <c r="H298" s="247"/>
      <c r="I298" s="242">
        <f t="shared" si="39"/>
        <v>3</v>
      </c>
      <c r="J298" s="243">
        <f t="shared" si="40"/>
        <v>0</v>
      </c>
      <c r="K298" s="234">
        <f t="shared" si="42"/>
        <v>0</v>
      </c>
      <c r="L298" s="35"/>
    </row>
    <row r="299" spans="2:13" ht="34.950000000000003" customHeight="1" x14ac:dyDescent="0.3">
      <c r="B299" s="84" t="str">
        <f t="shared" si="41"/>
        <v>CAD</v>
      </c>
      <c r="C299" s="85">
        <f>IF(ISTEXT(D299),MAX($C$5:$C298)+1,"")</f>
        <v>270</v>
      </c>
      <c r="D299" s="86" t="s">
        <v>9</v>
      </c>
      <c r="E299" s="177" t="s">
        <v>1230</v>
      </c>
      <c r="F299" s="270" t="s">
        <v>43</v>
      </c>
      <c r="G299" s="229"/>
      <c r="H299" s="247"/>
      <c r="I299" s="242">
        <f t="shared" si="39"/>
        <v>3</v>
      </c>
      <c r="J299" s="243">
        <f t="shared" si="40"/>
        <v>0</v>
      </c>
      <c r="K299" s="234">
        <f t="shared" si="42"/>
        <v>0</v>
      </c>
      <c r="L299" s="35"/>
    </row>
    <row r="300" spans="2:13" ht="34.950000000000003" customHeight="1" x14ac:dyDescent="0.3">
      <c r="B300" s="84" t="str">
        <f t="shared" si="41"/>
        <v>CAD</v>
      </c>
      <c r="C300" s="85">
        <f>IF(ISTEXT(D300),MAX($C$5:$C299)+1,"")</f>
        <v>271</v>
      </c>
      <c r="D300" s="86" t="s">
        <v>9</v>
      </c>
      <c r="E300" s="177" t="s">
        <v>1231</v>
      </c>
      <c r="F300" s="270" t="s">
        <v>43</v>
      </c>
      <c r="G300" s="229"/>
      <c r="H300" s="247"/>
      <c r="I300" s="242">
        <f t="shared" si="39"/>
        <v>3</v>
      </c>
      <c r="J300" s="243">
        <f t="shared" si="40"/>
        <v>0</v>
      </c>
      <c r="K300" s="234">
        <f t="shared" si="42"/>
        <v>0</v>
      </c>
      <c r="L300" s="35"/>
    </row>
    <row r="301" spans="2:13" ht="34.950000000000003" customHeight="1" x14ac:dyDescent="0.3">
      <c r="B301" s="84" t="str">
        <f t="shared" si="41"/>
        <v>CAD</v>
      </c>
      <c r="C301" s="85">
        <f>IF(ISTEXT(D301),MAX($C$5:$C300)+1,"")</f>
        <v>272</v>
      </c>
      <c r="D301" s="86" t="s">
        <v>10</v>
      </c>
      <c r="E301" s="177" t="s">
        <v>1232</v>
      </c>
      <c r="F301" s="270" t="s">
        <v>43</v>
      </c>
      <c r="G301" s="223"/>
      <c r="H301" s="248"/>
      <c r="I301" s="225">
        <f t="shared" si="39"/>
        <v>2</v>
      </c>
      <c r="J301" s="226">
        <f t="shared" si="40"/>
        <v>0</v>
      </c>
      <c r="K301" s="227">
        <f t="shared" si="42"/>
        <v>0</v>
      </c>
      <c r="L301" s="35"/>
    </row>
    <row r="302" spans="2:13" ht="34.950000000000003" customHeight="1" x14ac:dyDescent="0.3">
      <c r="B302" s="84" t="str">
        <f t="shared" si="41"/>
        <v>CAD</v>
      </c>
      <c r="C302" s="85">
        <f>IF(ISTEXT(D302),MAX($C$5:$C301)+1,"")</f>
        <v>273</v>
      </c>
      <c r="D302" s="86" t="s">
        <v>10</v>
      </c>
      <c r="E302" s="177" t="s">
        <v>1233</v>
      </c>
      <c r="F302" s="270" t="s">
        <v>43</v>
      </c>
      <c r="G302" s="229"/>
      <c r="H302" s="247"/>
      <c r="I302" s="242">
        <f t="shared" si="39"/>
        <v>2</v>
      </c>
      <c r="J302" s="243">
        <f t="shared" si="40"/>
        <v>0</v>
      </c>
      <c r="K302" s="234">
        <f t="shared" ref="K302:K310" si="43">I302*J302</f>
        <v>0</v>
      </c>
      <c r="L302" s="35"/>
    </row>
    <row r="303" spans="2:13" ht="34.950000000000003" customHeight="1" x14ac:dyDescent="0.3">
      <c r="B303" s="84" t="str">
        <f t="shared" si="41"/>
        <v>CAD</v>
      </c>
      <c r="C303" s="85">
        <f>IF(ISTEXT(D303),MAX($C$5:$C302)+1,"")</f>
        <v>274</v>
      </c>
      <c r="D303" s="86" t="s">
        <v>10</v>
      </c>
      <c r="E303" s="178" t="s">
        <v>1234</v>
      </c>
      <c r="F303" s="270" t="s">
        <v>43</v>
      </c>
      <c r="G303" s="229"/>
      <c r="H303" s="247"/>
      <c r="I303" s="242">
        <f t="shared" si="39"/>
        <v>2</v>
      </c>
      <c r="J303" s="243">
        <f t="shared" si="40"/>
        <v>0</v>
      </c>
      <c r="K303" s="234">
        <f t="shared" si="43"/>
        <v>0</v>
      </c>
      <c r="L303" s="35"/>
    </row>
    <row r="304" spans="2:13" ht="34.950000000000003" customHeight="1" x14ac:dyDescent="0.3">
      <c r="B304" s="84" t="str">
        <f t="shared" si="41"/>
        <v>CAD</v>
      </c>
      <c r="C304" s="85">
        <f>IF(ISTEXT(D304),MAX($C$5:$C303)+1,"")</f>
        <v>275</v>
      </c>
      <c r="D304" s="86" t="s">
        <v>10</v>
      </c>
      <c r="E304" s="178" t="s">
        <v>1235</v>
      </c>
      <c r="F304" s="270" t="s">
        <v>43</v>
      </c>
      <c r="G304" s="229"/>
      <c r="H304" s="247"/>
      <c r="I304" s="242">
        <f t="shared" si="39"/>
        <v>2</v>
      </c>
      <c r="J304" s="243">
        <f t="shared" si="40"/>
        <v>0</v>
      </c>
      <c r="K304" s="234">
        <f t="shared" si="43"/>
        <v>0</v>
      </c>
      <c r="L304" s="35"/>
    </row>
    <row r="305" spans="2:12" ht="30" customHeight="1" x14ac:dyDescent="0.3">
      <c r="B305" s="103" t="s">
        <v>1083</v>
      </c>
      <c r="C305" s="103"/>
      <c r="D305" s="103"/>
      <c r="E305" s="103"/>
      <c r="F305" s="194"/>
      <c r="G305" s="103"/>
      <c r="H305" s="103"/>
      <c r="I305" s="103"/>
      <c r="J305" s="103"/>
      <c r="K305" s="103"/>
      <c r="L305" s="103"/>
    </row>
    <row r="306" spans="2:12" ht="34.950000000000003" customHeight="1" x14ac:dyDescent="0.3">
      <c r="B306" s="105" t="str">
        <f>IF(C306="","",$B$4)</f>
        <v/>
      </c>
      <c r="C306" s="106" t="str">
        <f>IF(ISTEXT(D306),MAX($C$5:$C305)+1,"")</f>
        <v/>
      </c>
      <c r="D306" s="106"/>
      <c r="E306" s="151" t="s">
        <v>1236</v>
      </c>
      <c r="F306" s="194"/>
      <c r="G306" s="108"/>
      <c r="H306" s="108"/>
      <c r="I306" s="108"/>
      <c r="J306" s="108"/>
      <c r="K306" s="108"/>
      <c r="L306" s="108"/>
    </row>
    <row r="307" spans="2:12" ht="34.950000000000003" customHeight="1" x14ac:dyDescent="0.3">
      <c r="B307" s="84" t="str">
        <f t="shared" si="41"/>
        <v>CAD</v>
      </c>
      <c r="C307" s="85">
        <f>IF(ISTEXT(D307),MAX($C$5:$C304)+1,"")</f>
        <v>276</v>
      </c>
      <c r="D307" s="86" t="s">
        <v>11</v>
      </c>
      <c r="E307" s="177" t="s">
        <v>1237</v>
      </c>
      <c r="F307" s="270" t="s">
        <v>43</v>
      </c>
      <c r="G307" s="229"/>
      <c r="H307" s="247"/>
      <c r="I307" s="242">
        <f t="shared" si="39"/>
        <v>1</v>
      </c>
      <c r="J307" s="243">
        <f t="shared" si="40"/>
        <v>0</v>
      </c>
      <c r="K307" s="234">
        <f t="shared" si="43"/>
        <v>0</v>
      </c>
      <c r="L307" s="35"/>
    </row>
    <row r="308" spans="2:12" ht="34.950000000000003" customHeight="1" x14ac:dyDescent="0.3">
      <c r="B308" s="84" t="str">
        <f t="shared" si="41"/>
        <v>CAD</v>
      </c>
      <c r="C308" s="85">
        <f>IF(ISTEXT(D308),MAX($C$5:$C307)+1,"")</f>
        <v>277</v>
      </c>
      <c r="D308" s="86" t="s">
        <v>9</v>
      </c>
      <c r="E308" s="177" t="s">
        <v>1238</v>
      </c>
      <c r="F308" s="270" t="s">
        <v>43</v>
      </c>
      <c r="G308" s="229"/>
      <c r="H308" s="247"/>
      <c r="I308" s="242">
        <f t="shared" si="39"/>
        <v>3</v>
      </c>
      <c r="J308" s="243">
        <f t="shared" si="40"/>
        <v>0</v>
      </c>
      <c r="K308" s="234">
        <f t="shared" si="43"/>
        <v>0</v>
      </c>
      <c r="L308" s="35"/>
    </row>
    <row r="309" spans="2:12" ht="34.950000000000003" customHeight="1" x14ac:dyDescent="0.3">
      <c r="B309" s="84" t="str">
        <f t="shared" si="41"/>
        <v>CAD</v>
      </c>
      <c r="C309" s="85">
        <f>IF(ISTEXT(D309),MAX($C$5:$C308)+1,"")</f>
        <v>278</v>
      </c>
      <c r="D309" s="86" t="s">
        <v>9</v>
      </c>
      <c r="E309" s="177" t="s">
        <v>1239</v>
      </c>
      <c r="F309" s="270" t="s">
        <v>43</v>
      </c>
      <c r="G309" s="229"/>
      <c r="H309" s="247"/>
      <c r="I309" s="242">
        <f t="shared" si="39"/>
        <v>3</v>
      </c>
      <c r="J309" s="243">
        <f t="shared" si="40"/>
        <v>0</v>
      </c>
      <c r="K309" s="234">
        <f t="shared" si="43"/>
        <v>0</v>
      </c>
      <c r="L309" s="35"/>
    </row>
    <row r="310" spans="2:12" ht="34.950000000000003" customHeight="1" x14ac:dyDescent="0.3">
      <c r="B310" s="84" t="str">
        <f t="shared" si="41"/>
        <v>CAD</v>
      </c>
      <c r="C310" s="85">
        <f>IF(ISTEXT(D310),MAX($C$5:$C309)+1,"")</f>
        <v>279</v>
      </c>
      <c r="D310" s="86" t="s">
        <v>9</v>
      </c>
      <c r="E310" s="177" t="s">
        <v>320</v>
      </c>
      <c r="F310" s="270" t="s">
        <v>43</v>
      </c>
      <c r="G310" s="229"/>
      <c r="H310" s="247"/>
      <c r="I310" s="242">
        <f t="shared" si="39"/>
        <v>3</v>
      </c>
      <c r="J310" s="243">
        <f t="shared" si="40"/>
        <v>0</v>
      </c>
      <c r="K310" s="234">
        <f t="shared" si="43"/>
        <v>0</v>
      </c>
      <c r="L310" s="35"/>
    </row>
    <row r="311" spans="2:12" ht="34.950000000000003" customHeight="1" x14ac:dyDescent="0.3">
      <c r="B311" s="84" t="str">
        <f t="shared" si="41"/>
        <v>CAD</v>
      </c>
      <c r="C311" s="85">
        <f>IF(ISTEXT(D311),MAX($C$5:$C310)+1,"")</f>
        <v>280</v>
      </c>
      <c r="D311" s="86" t="s">
        <v>9</v>
      </c>
      <c r="E311" s="177" t="s">
        <v>1240</v>
      </c>
      <c r="F311" s="270" t="s">
        <v>43</v>
      </c>
      <c r="G311" s="223"/>
      <c r="H311" s="248"/>
      <c r="I311" s="225">
        <f t="shared" si="39"/>
        <v>3</v>
      </c>
      <c r="J311" s="226">
        <f t="shared" si="40"/>
        <v>0</v>
      </c>
      <c r="K311" s="227">
        <f>I311*J311</f>
        <v>0</v>
      </c>
      <c r="L311" s="35"/>
    </row>
    <row r="312" spans="2:12" ht="34.950000000000003" customHeight="1" x14ac:dyDescent="0.3">
      <c r="B312" s="84" t="str">
        <f t="shared" si="41"/>
        <v>CAD</v>
      </c>
      <c r="C312" s="85">
        <f>IF(ISTEXT(D312),MAX($C$5:$C311)+1,"")</f>
        <v>281</v>
      </c>
      <c r="D312" s="86" t="s">
        <v>11</v>
      </c>
      <c r="E312" s="177" t="s">
        <v>1241</v>
      </c>
      <c r="F312" s="270" t="s">
        <v>43</v>
      </c>
      <c r="G312" s="229"/>
      <c r="H312" s="247"/>
      <c r="I312" s="242">
        <f t="shared" si="39"/>
        <v>1</v>
      </c>
      <c r="J312" s="243">
        <f t="shared" si="40"/>
        <v>0</v>
      </c>
      <c r="K312" s="234">
        <f t="shared" ref="K312:K319" si="44">I312*J312</f>
        <v>0</v>
      </c>
      <c r="L312" s="35"/>
    </row>
    <row r="313" spans="2:12" ht="34.950000000000003" customHeight="1" x14ac:dyDescent="0.3">
      <c r="B313" s="84" t="str">
        <f t="shared" si="41"/>
        <v>CAD</v>
      </c>
      <c r="C313" s="85">
        <f>IF(ISTEXT(D313),MAX($C$5:$C312)+1,"")</f>
        <v>282</v>
      </c>
      <c r="D313" s="86" t="s">
        <v>11</v>
      </c>
      <c r="E313" s="177" t="s">
        <v>1242</v>
      </c>
      <c r="F313" s="270" t="s">
        <v>43</v>
      </c>
      <c r="G313" s="229"/>
      <c r="H313" s="247"/>
      <c r="I313" s="242">
        <f t="shared" si="39"/>
        <v>1</v>
      </c>
      <c r="J313" s="243">
        <f t="shared" si="40"/>
        <v>0</v>
      </c>
      <c r="K313" s="234">
        <f t="shared" si="44"/>
        <v>0</v>
      </c>
      <c r="L313" s="35"/>
    </row>
    <row r="314" spans="2:12" ht="34.950000000000003" customHeight="1" x14ac:dyDescent="0.3">
      <c r="B314" s="84" t="str">
        <f t="shared" si="41"/>
        <v>CAD</v>
      </c>
      <c r="C314" s="85">
        <f>IF(ISTEXT(D314),MAX($C$5:$C313)+1,"")</f>
        <v>283</v>
      </c>
      <c r="D314" s="86" t="s">
        <v>11</v>
      </c>
      <c r="E314" s="177" t="s">
        <v>1243</v>
      </c>
      <c r="F314" s="270" t="s">
        <v>43</v>
      </c>
      <c r="G314" s="229"/>
      <c r="H314" s="247"/>
      <c r="I314" s="242">
        <f t="shared" si="39"/>
        <v>1</v>
      </c>
      <c r="J314" s="243">
        <f t="shared" si="40"/>
        <v>0</v>
      </c>
      <c r="K314" s="234">
        <f t="shared" si="44"/>
        <v>0</v>
      </c>
      <c r="L314" s="35"/>
    </row>
    <row r="315" spans="2:12" ht="34.950000000000003" customHeight="1" x14ac:dyDescent="0.3">
      <c r="B315" s="84" t="str">
        <f t="shared" si="41"/>
        <v>CAD</v>
      </c>
      <c r="C315" s="85">
        <f>IF(ISTEXT(D315),MAX($C$5:$C314)+1,"")</f>
        <v>284</v>
      </c>
      <c r="D315" s="86" t="s">
        <v>9</v>
      </c>
      <c r="E315" s="177" t="s">
        <v>1244</v>
      </c>
      <c r="F315" s="270" t="s">
        <v>43</v>
      </c>
      <c r="G315" s="229"/>
      <c r="H315" s="247"/>
      <c r="I315" s="242">
        <f t="shared" si="39"/>
        <v>3</v>
      </c>
      <c r="J315" s="243">
        <f t="shared" si="40"/>
        <v>0</v>
      </c>
      <c r="K315" s="234">
        <f t="shared" si="44"/>
        <v>0</v>
      </c>
      <c r="L315" s="35"/>
    </row>
    <row r="316" spans="2:12" ht="34.950000000000003" customHeight="1" x14ac:dyDescent="0.3">
      <c r="B316" s="84" t="str">
        <f t="shared" si="41"/>
        <v>CAD</v>
      </c>
      <c r="C316" s="85">
        <f>IF(ISTEXT(D316),MAX($C$5:$C315)+1,"")</f>
        <v>285</v>
      </c>
      <c r="D316" s="86" t="s">
        <v>9</v>
      </c>
      <c r="E316" s="177" t="s">
        <v>1245</v>
      </c>
      <c r="F316" s="270" t="s">
        <v>43</v>
      </c>
      <c r="G316" s="229"/>
      <c r="H316" s="247"/>
      <c r="I316" s="242">
        <f t="shared" si="39"/>
        <v>3</v>
      </c>
      <c r="J316" s="243">
        <f t="shared" si="40"/>
        <v>0</v>
      </c>
      <c r="K316" s="234">
        <f t="shared" si="44"/>
        <v>0</v>
      </c>
      <c r="L316" s="35"/>
    </row>
    <row r="317" spans="2:12" ht="34.950000000000003" customHeight="1" x14ac:dyDescent="0.3">
      <c r="B317" s="84" t="str">
        <f t="shared" si="41"/>
        <v>CAD</v>
      </c>
      <c r="C317" s="85">
        <f>IF(ISTEXT(D317),MAX($C$5:$C316)+1,"")</f>
        <v>286</v>
      </c>
      <c r="D317" s="86" t="s">
        <v>9</v>
      </c>
      <c r="E317" s="177" t="s">
        <v>1246</v>
      </c>
      <c r="F317" s="270" t="s">
        <v>43</v>
      </c>
      <c r="G317" s="229"/>
      <c r="H317" s="247"/>
      <c r="I317" s="242">
        <f t="shared" si="39"/>
        <v>3</v>
      </c>
      <c r="J317" s="243">
        <f t="shared" si="40"/>
        <v>0</v>
      </c>
      <c r="K317" s="234">
        <f t="shared" si="44"/>
        <v>0</v>
      </c>
      <c r="L317" s="35"/>
    </row>
    <row r="318" spans="2:12" ht="34.950000000000003" customHeight="1" x14ac:dyDescent="0.3">
      <c r="B318" s="105" t="str">
        <f t="shared" si="41"/>
        <v/>
      </c>
      <c r="C318" s="106" t="str">
        <f>IF(ISTEXT(D318),MAX($C$5:$C317)+1,"")</f>
        <v/>
      </c>
      <c r="D318" s="106"/>
      <c r="E318" s="157" t="s">
        <v>1247</v>
      </c>
      <c r="F318" s="194"/>
      <c r="G318" s="108"/>
      <c r="H318" s="108"/>
      <c r="I318" s="108"/>
      <c r="J318" s="108"/>
      <c r="K318" s="108"/>
      <c r="L318" s="108"/>
    </row>
    <row r="319" spans="2:12" ht="34.950000000000003" customHeight="1" x14ac:dyDescent="0.3">
      <c r="B319" s="84" t="str">
        <f t="shared" si="41"/>
        <v>CAD</v>
      </c>
      <c r="C319" s="85">
        <f>IF(ISTEXT(D319),MAX($C$5:$C317)+1,"")</f>
        <v>287</v>
      </c>
      <c r="D319" s="86" t="s">
        <v>9</v>
      </c>
      <c r="E319" s="196" t="s">
        <v>1248</v>
      </c>
      <c r="F319" s="270" t="s">
        <v>43</v>
      </c>
      <c r="G319" s="229"/>
      <c r="H319" s="247"/>
      <c r="I319" s="242">
        <f t="shared" si="39"/>
        <v>3</v>
      </c>
      <c r="J319" s="243">
        <f t="shared" si="40"/>
        <v>0</v>
      </c>
      <c r="K319" s="234">
        <f t="shared" si="44"/>
        <v>0</v>
      </c>
      <c r="L319" s="35"/>
    </row>
    <row r="320" spans="2:12" ht="34.950000000000003" customHeight="1" x14ac:dyDescent="0.3">
      <c r="B320" s="84" t="str">
        <f t="shared" si="41"/>
        <v>CAD</v>
      </c>
      <c r="C320" s="85">
        <f>IF(ISTEXT(D320),MAX($C$5:$C319)+1,"")</f>
        <v>288</v>
      </c>
      <c r="D320" s="86" t="s">
        <v>9</v>
      </c>
      <c r="E320" s="196" t="s">
        <v>1249</v>
      </c>
      <c r="F320" s="270" t="s">
        <v>43</v>
      </c>
      <c r="G320" s="223"/>
      <c r="H320" s="248"/>
      <c r="I320" s="225">
        <f t="shared" si="39"/>
        <v>3</v>
      </c>
      <c r="J320" s="226">
        <f t="shared" si="40"/>
        <v>0</v>
      </c>
      <c r="K320" s="227">
        <f t="shared" ref="K320:K340" si="45">I320*J320</f>
        <v>0</v>
      </c>
      <c r="L320" s="35"/>
    </row>
    <row r="321" spans="2:12" ht="34.950000000000003" customHeight="1" x14ac:dyDescent="0.3">
      <c r="B321" s="84" t="str">
        <f t="shared" si="41"/>
        <v>CAD</v>
      </c>
      <c r="C321" s="85">
        <f>IF(ISTEXT(D321),MAX($C$5:$C320)+1,"")</f>
        <v>289</v>
      </c>
      <c r="D321" s="86" t="s">
        <v>10</v>
      </c>
      <c r="E321" s="196" t="s">
        <v>1250</v>
      </c>
      <c r="F321" s="270" t="s">
        <v>43</v>
      </c>
      <c r="G321" s="229"/>
      <c r="H321" s="247"/>
      <c r="I321" s="242">
        <f t="shared" si="39"/>
        <v>2</v>
      </c>
      <c r="J321" s="243">
        <f t="shared" si="40"/>
        <v>0</v>
      </c>
      <c r="K321" s="234">
        <f t="shared" si="45"/>
        <v>0</v>
      </c>
      <c r="L321" s="35"/>
    </row>
    <row r="322" spans="2:12" ht="34.950000000000003" customHeight="1" x14ac:dyDescent="0.3">
      <c r="B322" s="84" t="str">
        <f t="shared" si="41"/>
        <v>CAD</v>
      </c>
      <c r="C322" s="85">
        <f>IF(ISTEXT(D322),MAX($C$5:$C321)+1,"")</f>
        <v>290</v>
      </c>
      <c r="D322" s="86" t="s">
        <v>11</v>
      </c>
      <c r="E322" s="196" t="s">
        <v>1251</v>
      </c>
      <c r="F322" s="270" t="s">
        <v>43</v>
      </c>
      <c r="G322" s="229"/>
      <c r="H322" s="247"/>
      <c r="I322" s="242">
        <f t="shared" si="39"/>
        <v>1</v>
      </c>
      <c r="J322" s="243">
        <f t="shared" si="40"/>
        <v>0</v>
      </c>
      <c r="K322" s="234">
        <f t="shared" si="45"/>
        <v>0</v>
      </c>
      <c r="L322" s="35"/>
    </row>
    <row r="323" spans="2:12" ht="34.950000000000003" customHeight="1" x14ac:dyDescent="0.3">
      <c r="B323" s="84" t="str">
        <f t="shared" si="41"/>
        <v>CAD</v>
      </c>
      <c r="C323" s="85">
        <f>IF(ISTEXT(D323),MAX($C$5:$C322)+1,"")</f>
        <v>291</v>
      </c>
      <c r="D323" s="86" t="s">
        <v>10</v>
      </c>
      <c r="E323" s="196" t="s">
        <v>1252</v>
      </c>
      <c r="F323" s="270" t="s">
        <v>43</v>
      </c>
      <c r="G323" s="229"/>
      <c r="H323" s="247"/>
      <c r="I323" s="242">
        <f t="shared" si="39"/>
        <v>2</v>
      </c>
      <c r="J323" s="243">
        <f t="shared" si="40"/>
        <v>0</v>
      </c>
      <c r="K323" s="234">
        <f t="shared" si="45"/>
        <v>0</v>
      </c>
      <c r="L323" s="35"/>
    </row>
    <row r="324" spans="2:12" ht="34.950000000000003" customHeight="1" x14ac:dyDescent="0.3">
      <c r="B324" s="84" t="str">
        <f t="shared" si="41"/>
        <v>CAD</v>
      </c>
      <c r="C324" s="85">
        <f>IF(ISTEXT(D324),MAX($C$5:$C323)+1,"")</f>
        <v>292</v>
      </c>
      <c r="D324" s="86" t="s">
        <v>9</v>
      </c>
      <c r="E324" s="196" t="s">
        <v>1253</v>
      </c>
      <c r="F324" s="270" t="s">
        <v>43</v>
      </c>
      <c r="G324" s="229"/>
      <c r="H324" s="247"/>
      <c r="I324" s="242">
        <f t="shared" si="39"/>
        <v>3</v>
      </c>
      <c r="J324" s="243">
        <f t="shared" si="40"/>
        <v>0</v>
      </c>
      <c r="K324" s="234">
        <f t="shared" si="45"/>
        <v>0</v>
      </c>
      <c r="L324" s="35"/>
    </row>
    <row r="325" spans="2:12" ht="34.950000000000003" customHeight="1" x14ac:dyDescent="0.3">
      <c r="B325" s="84" t="str">
        <f t="shared" si="41"/>
        <v>CAD</v>
      </c>
      <c r="C325" s="85">
        <f>IF(ISTEXT(D325),MAX($C$5:$C324)+1,"")</f>
        <v>293</v>
      </c>
      <c r="D325" s="86" t="s">
        <v>9</v>
      </c>
      <c r="E325" s="196" t="s">
        <v>1254</v>
      </c>
      <c r="F325" s="270" t="s">
        <v>43</v>
      </c>
      <c r="G325" s="229"/>
      <c r="H325" s="247"/>
      <c r="I325" s="242">
        <f t="shared" si="39"/>
        <v>3</v>
      </c>
      <c r="J325" s="243">
        <f t="shared" si="40"/>
        <v>0</v>
      </c>
      <c r="K325" s="234">
        <f t="shared" si="45"/>
        <v>0</v>
      </c>
      <c r="L325" s="35"/>
    </row>
    <row r="326" spans="2:12" ht="34.950000000000003" customHeight="1" x14ac:dyDescent="0.3">
      <c r="B326" s="84" t="str">
        <f t="shared" si="41"/>
        <v>CAD</v>
      </c>
      <c r="C326" s="85">
        <f>IF(ISTEXT(D326),MAX($C$5:$C325)+1,"")</f>
        <v>294</v>
      </c>
      <c r="D326" s="86" t="s">
        <v>10</v>
      </c>
      <c r="E326" s="177" t="s">
        <v>1255</v>
      </c>
      <c r="F326" s="270" t="s">
        <v>43</v>
      </c>
      <c r="G326" s="223"/>
      <c r="H326" s="248"/>
      <c r="I326" s="225">
        <f t="shared" si="39"/>
        <v>2</v>
      </c>
      <c r="J326" s="226">
        <f t="shared" si="40"/>
        <v>0</v>
      </c>
      <c r="K326" s="227">
        <f t="shared" si="45"/>
        <v>0</v>
      </c>
      <c r="L326" s="35"/>
    </row>
    <row r="327" spans="2:12" ht="34.950000000000003" customHeight="1" x14ac:dyDescent="0.3">
      <c r="B327" s="84" t="str">
        <f t="shared" si="41"/>
        <v>CAD</v>
      </c>
      <c r="C327" s="85">
        <f>IF(ISTEXT(D327),MAX($C$5:$C326)+1,"")</f>
        <v>295</v>
      </c>
      <c r="D327" s="86" t="s">
        <v>11</v>
      </c>
      <c r="E327" s="177" t="s">
        <v>1256</v>
      </c>
      <c r="F327" s="270" t="s">
        <v>43</v>
      </c>
      <c r="G327" s="229"/>
      <c r="H327" s="247"/>
      <c r="I327" s="242">
        <f t="shared" si="39"/>
        <v>1</v>
      </c>
      <c r="J327" s="243">
        <f t="shared" si="40"/>
        <v>0</v>
      </c>
      <c r="K327" s="234">
        <f t="shared" si="45"/>
        <v>0</v>
      </c>
      <c r="L327" s="35"/>
    </row>
    <row r="328" spans="2:12" ht="30" customHeight="1" x14ac:dyDescent="0.3">
      <c r="B328" s="84" t="str">
        <f t="shared" si="41"/>
        <v>CAD</v>
      </c>
      <c r="C328" s="85">
        <f>IF(ISTEXT(D328),MAX($C$5:$C327)+1,"")</f>
        <v>296</v>
      </c>
      <c r="D328" s="86" t="s">
        <v>10</v>
      </c>
      <c r="E328" s="177" t="s">
        <v>1257</v>
      </c>
      <c r="F328" s="270" t="s">
        <v>43</v>
      </c>
      <c r="G328" s="229"/>
      <c r="H328" s="247"/>
      <c r="I328" s="242">
        <f t="shared" si="39"/>
        <v>2</v>
      </c>
      <c r="J328" s="243">
        <f t="shared" si="40"/>
        <v>0</v>
      </c>
      <c r="K328" s="234">
        <f t="shared" si="45"/>
        <v>0</v>
      </c>
      <c r="L328" s="35"/>
    </row>
    <row r="329" spans="2:12" ht="34.950000000000003" customHeight="1" x14ac:dyDescent="0.3">
      <c r="B329" s="84" t="str">
        <f t="shared" si="41"/>
        <v>CAD</v>
      </c>
      <c r="C329" s="85">
        <f>IF(ISTEXT(D329),MAX($C$5:$C328)+1,"")</f>
        <v>297</v>
      </c>
      <c r="D329" s="86" t="s">
        <v>11</v>
      </c>
      <c r="E329" s="177" t="s">
        <v>1258</v>
      </c>
      <c r="F329" s="270" t="s">
        <v>43</v>
      </c>
      <c r="G329" s="229"/>
      <c r="H329" s="247"/>
      <c r="I329" s="242">
        <f t="shared" si="39"/>
        <v>1</v>
      </c>
      <c r="J329" s="243">
        <f t="shared" si="40"/>
        <v>0</v>
      </c>
      <c r="K329" s="234">
        <f t="shared" si="45"/>
        <v>0</v>
      </c>
      <c r="L329" s="35"/>
    </row>
    <row r="330" spans="2:12" ht="34.950000000000003" customHeight="1" x14ac:dyDescent="0.3">
      <c r="B330" s="84" t="str">
        <f t="shared" si="41"/>
        <v>CAD</v>
      </c>
      <c r="C330" s="85">
        <f>IF(ISTEXT(D330),MAX($C$5:$C329)+1,"")</f>
        <v>298</v>
      </c>
      <c r="D330" s="86" t="s">
        <v>11</v>
      </c>
      <c r="E330" s="177" t="s">
        <v>1259</v>
      </c>
      <c r="F330" s="270" t="s">
        <v>43</v>
      </c>
      <c r="G330" s="229"/>
      <c r="H330" s="247"/>
      <c r="I330" s="242">
        <f t="shared" si="39"/>
        <v>1</v>
      </c>
      <c r="J330" s="243">
        <f t="shared" si="40"/>
        <v>0</v>
      </c>
      <c r="K330" s="234">
        <f t="shared" si="45"/>
        <v>0</v>
      </c>
      <c r="L330" s="35"/>
    </row>
    <row r="331" spans="2:12" ht="34.950000000000003" customHeight="1" x14ac:dyDescent="0.3">
      <c r="B331" s="84" t="str">
        <f t="shared" si="41"/>
        <v>CAD</v>
      </c>
      <c r="C331" s="85">
        <f>IF(ISTEXT(D331),MAX($C$5:$C330)+1,"")</f>
        <v>299</v>
      </c>
      <c r="D331" s="86" t="s">
        <v>11</v>
      </c>
      <c r="E331" s="177" t="s">
        <v>1260</v>
      </c>
      <c r="F331" s="270" t="s">
        <v>43</v>
      </c>
      <c r="G331" s="229"/>
      <c r="H331" s="247"/>
      <c r="I331" s="242">
        <f t="shared" si="39"/>
        <v>1</v>
      </c>
      <c r="J331" s="243">
        <f t="shared" si="40"/>
        <v>0</v>
      </c>
      <c r="K331" s="234">
        <f t="shared" si="45"/>
        <v>0</v>
      </c>
      <c r="L331" s="35"/>
    </row>
    <row r="332" spans="2:12" ht="34.950000000000003" customHeight="1" x14ac:dyDescent="0.3">
      <c r="B332" s="84" t="str">
        <f t="shared" si="41"/>
        <v>CAD</v>
      </c>
      <c r="C332" s="85">
        <f>IF(ISTEXT(D332),MAX($C$5:$C331)+1,"")</f>
        <v>300</v>
      </c>
      <c r="D332" s="86" t="s">
        <v>11</v>
      </c>
      <c r="E332" s="177" t="s">
        <v>1261</v>
      </c>
      <c r="F332" s="270" t="s">
        <v>43</v>
      </c>
      <c r="G332" s="223"/>
      <c r="H332" s="248"/>
      <c r="I332" s="225">
        <f t="shared" si="39"/>
        <v>1</v>
      </c>
      <c r="J332" s="226">
        <f t="shared" si="40"/>
        <v>0</v>
      </c>
      <c r="K332" s="227">
        <f t="shared" si="45"/>
        <v>0</v>
      </c>
      <c r="L332" s="35"/>
    </row>
    <row r="333" spans="2:12" ht="34.950000000000003" customHeight="1" x14ac:dyDescent="0.3">
      <c r="B333" s="84" t="str">
        <f t="shared" si="41"/>
        <v>CAD</v>
      </c>
      <c r="C333" s="85">
        <f>IF(ISTEXT(D333),MAX($C$5:$C332)+1,"")</f>
        <v>301</v>
      </c>
      <c r="D333" s="86" t="s">
        <v>11</v>
      </c>
      <c r="E333" s="177" t="s">
        <v>1262</v>
      </c>
      <c r="F333" s="270" t="s">
        <v>43</v>
      </c>
      <c r="G333" s="229"/>
      <c r="H333" s="247"/>
      <c r="I333" s="242">
        <f t="shared" si="39"/>
        <v>1</v>
      </c>
      <c r="J333" s="243">
        <f t="shared" si="40"/>
        <v>0</v>
      </c>
      <c r="K333" s="234">
        <f t="shared" si="45"/>
        <v>0</v>
      </c>
      <c r="L333" s="35"/>
    </row>
    <row r="334" spans="2:12" ht="34.950000000000003" customHeight="1" x14ac:dyDescent="0.3">
      <c r="B334" s="84" t="str">
        <f t="shared" si="41"/>
        <v>CAD</v>
      </c>
      <c r="C334" s="85">
        <f>IF(ISTEXT(D334),MAX($C$5:$C333)+1,"")</f>
        <v>302</v>
      </c>
      <c r="D334" s="86" t="s">
        <v>10</v>
      </c>
      <c r="E334" s="177" t="s">
        <v>1263</v>
      </c>
      <c r="F334" s="270" t="s">
        <v>43</v>
      </c>
      <c r="G334" s="229"/>
      <c r="H334" s="247"/>
      <c r="I334" s="242">
        <f t="shared" si="39"/>
        <v>2</v>
      </c>
      <c r="J334" s="243">
        <f t="shared" si="40"/>
        <v>0</v>
      </c>
      <c r="K334" s="234">
        <f t="shared" si="45"/>
        <v>0</v>
      </c>
      <c r="L334" s="35"/>
    </row>
    <row r="335" spans="2:12" ht="34.950000000000003" customHeight="1" x14ac:dyDescent="0.3">
      <c r="B335" s="84" t="str">
        <f t="shared" si="41"/>
        <v>CAD</v>
      </c>
      <c r="C335" s="85">
        <f>IF(ISTEXT(D335),MAX($C$5:$C334)+1,"")</f>
        <v>303</v>
      </c>
      <c r="D335" s="86" t="s">
        <v>10</v>
      </c>
      <c r="E335" s="177" t="s">
        <v>1264</v>
      </c>
      <c r="F335" s="270" t="s">
        <v>43</v>
      </c>
      <c r="G335" s="229"/>
      <c r="H335" s="247"/>
      <c r="I335" s="242">
        <f t="shared" si="39"/>
        <v>2</v>
      </c>
      <c r="J335" s="243">
        <f t="shared" si="40"/>
        <v>0</v>
      </c>
      <c r="K335" s="234">
        <f t="shared" si="45"/>
        <v>0</v>
      </c>
      <c r="L335" s="35"/>
    </row>
    <row r="336" spans="2:12" ht="34.950000000000003" customHeight="1" x14ac:dyDescent="0.3">
      <c r="B336" s="84" t="str">
        <f t="shared" si="41"/>
        <v>CAD</v>
      </c>
      <c r="C336" s="85">
        <f>IF(ISTEXT(D336),MAX($C$5:$C335)+1,"")</f>
        <v>304</v>
      </c>
      <c r="D336" s="86" t="s">
        <v>10</v>
      </c>
      <c r="E336" s="177" t="s">
        <v>1265</v>
      </c>
      <c r="F336" s="270" t="s">
        <v>43</v>
      </c>
      <c r="G336" s="229"/>
      <c r="H336" s="247"/>
      <c r="I336" s="242">
        <f t="shared" si="39"/>
        <v>2</v>
      </c>
      <c r="J336" s="243">
        <f t="shared" si="40"/>
        <v>0</v>
      </c>
      <c r="K336" s="234">
        <f t="shared" si="45"/>
        <v>0</v>
      </c>
      <c r="L336" s="35"/>
    </row>
    <row r="337" spans="2:13" ht="34.200000000000003" customHeight="1" x14ac:dyDescent="0.3">
      <c r="B337" s="84" t="str">
        <f t="shared" si="41"/>
        <v>CAD</v>
      </c>
      <c r="C337" s="85">
        <f>IF(ISTEXT(D337),MAX($C$5:$C336)+1,"")</f>
        <v>305</v>
      </c>
      <c r="D337" s="86" t="s">
        <v>10</v>
      </c>
      <c r="E337" s="177" t="s">
        <v>1266</v>
      </c>
      <c r="F337" s="270" t="s">
        <v>43</v>
      </c>
      <c r="G337" s="229"/>
      <c r="H337" s="247"/>
      <c r="I337" s="242">
        <f t="shared" si="39"/>
        <v>2</v>
      </c>
      <c r="J337" s="243">
        <f t="shared" si="40"/>
        <v>0</v>
      </c>
      <c r="K337" s="234">
        <f t="shared" si="45"/>
        <v>0</v>
      </c>
      <c r="L337" s="35"/>
      <c r="M337" s="182"/>
    </row>
    <row r="338" spans="2:13" s="104" customFormat="1" ht="34.200000000000003" customHeight="1" x14ac:dyDescent="0.3">
      <c r="B338" s="84" t="str">
        <f t="shared" si="41"/>
        <v>CAD</v>
      </c>
      <c r="C338" s="85">
        <f>IF(ISTEXT(D338),MAX($C$5:$C337)+1,"")</f>
        <v>306</v>
      </c>
      <c r="D338" s="86" t="s">
        <v>10</v>
      </c>
      <c r="E338" s="177" t="s">
        <v>1267</v>
      </c>
      <c r="F338" s="270" t="s">
        <v>43</v>
      </c>
      <c r="G338" s="223"/>
      <c r="H338" s="248"/>
      <c r="I338" s="225">
        <f t="shared" si="39"/>
        <v>2</v>
      </c>
      <c r="J338" s="226">
        <f t="shared" si="40"/>
        <v>0</v>
      </c>
      <c r="K338" s="227">
        <f t="shared" si="45"/>
        <v>0</v>
      </c>
      <c r="L338" s="35"/>
      <c r="M338"/>
    </row>
    <row r="339" spans="2:13" ht="34.950000000000003" customHeight="1" x14ac:dyDescent="0.3">
      <c r="B339" s="84" t="str">
        <f t="shared" si="41"/>
        <v>CAD</v>
      </c>
      <c r="C339" s="85">
        <f>IF(ISTEXT(D339),MAX($C$5:$C338)+1,"")</f>
        <v>307</v>
      </c>
      <c r="D339" s="86" t="s">
        <v>10</v>
      </c>
      <c r="E339" s="177" t="s">
        <v>1268</v>
      </c>
      <c r="F339" s="270" t="s">
        <v>43</v>
      </c>
      <c r="G339" s="229"/>
      <c r="H339" s="247"/>
      <c r="I339" s="242">
        <f t="shared" si="39"/>
        <v>2</v>
      </c>
      <c r="J339" s="243">
        <f t="shared" si="40"/>
        <v>0</v>
      </c>
      <c r="K339" s="234">
        <f t="shared" si="45"/>
        <v>0</v>
      </c>
      <c r="L339" s="35"/>
    </row>
    <row r="340" spans="2:13" ht="34.950000000000003" customHeight="1" x14ac:dyDescent="0.3">
      <c r="B340" s="84" t="str">
        <f t="shared" si="41"/>
        <v>CAD</v>
      </c>
      <c r="C340" s="85">
        <f>IF(ISTEXT(D340),MAX($C$5:$C339)+1,"")</f>
        <v>308</v>
      </c>
      <c r="D340" s="86" t="s">
        <v>9</v>
      </c>
      <c r="E340" s="177" t="s">
        <v>1269</v>
      </c>
      <c r="F340" s="270" t="s">
        <v>43</v>
      </c>
      <c r="G340" s="229"/>
      <c r="H340" s="247"/>
      <c r="I340" s="242">
        <f t="shared" si="39"/>
        <v>3</v>
      </c>
      <c r="J340" s="243">
        <f t="shared" si="40"/>
        <v>0</v>
      </c>
      <c r="K340" s="234">
        <f t="shared" si="45"/>
        <v>0</v>
      </c>
      <c r="L340" s="35"/>
    </row>
    <row r="341" spans="2:13" ht="15" x14ac:dyDescent="0.3">
      <c r="B341" s="105" t="str">
        <f>IF(C341="","",$B$4)</f>
        <v/>
      </c>
      <c r="C341" s="106" t="str">
        <f>IF(ISTEXT(D341),MAX($C$5:$C340)+1,"")</f>
        <v/>
      </c>
      <c r="D341" s="106"/>
      <c r="E341" s="157"/>
      <c r="F341" s="194"/>
      <c r="G341" s="108"/>
      <c r="H341" s="108"/>
      <c r="I341" s="108"/>
      <c r="J341" s="108"/>
      <c r="K341" s="108"/>
      <c r="L341" s="108"/>
    </row>
    <row r="342" spans="2:13" ht="34.950000000000003" customHeight="1" x14ac:dyDescent="0.3">
      <c r="B342" s="84" t="str">
        <f t="shared" si="41"/>
        <v>CAD</v>
      </c>
      <c r="C342" s="85">
        <f>IF(ISTEXT(D342),MAX($C$5:$C340)+1,"")</f>
        <v>309</v>
      </c>
      <c r="D342" s="86" t="s">
        <v>9</v>
      </c>
      <c r="E342" s="197" t="s">
        <v>1270</v>
      </c>
      <c r="F342" s="270" t="s">
        <v>43</v>
      </c>
      <c r="G342" s="229"/>
      <c r="H342" s="247"/>
      <c r="I342" s="242">
        <f t="shared" si="39"/>
        <v>3</v>
      </c>
      <c r="J342" s="243">
        <f t="shared" si="40"/>
        <v>0</v>
      </c>
      <c r="K342" s="234">
        <f t="shared" ref="K342:K350" si="46">I342*J342</f>
        <v>0</v>
      </c>
      <c r="L342" s="35"/>
    </row>
    <row r="343" spans="2:13" ht="34.950000000000003" customHeight="1" x14ac:dyDescent="0.3">
      <c r="B343" s="84" t="str">
        <f t="shared" si="41"/>
        <v>CAD</v>
      </c>
      <c r="C343" s="85">
        <f>IF(ISTEXT(D343),MAX($C$5:$C342)+1,"")</f>
        <v>310</v>
      </c>
      <c r="D343" s="86" t="s">
        <v>9</v>
      </c>
      <c r="E343" s="175" t="s">
        <v>1271</v>
      </c>
      <c r="F343" s="270" t="s">
        <v>43</v>
      </c>
      <c r="G343" s="229"/>
      <c r="H343" s="247"/>
      <c r="I343" s="242">
        <f t="shared" si="39"/>
        <v>3</v>
      </c>
      <c r="J343" s="243">
        <f t="shared" si="40"/>
        <v>0</v>
      </c>
      <c r="K343" s="234">
        <f t="shared" si="46"/>
        <v>0</v>
      </c>
      <c r="L343" s="35"/>
    </row>
    <row r="344" spans="2:13" ht="34.950000000000003" customHeight="1" x14ac:dyDescent="0.3">
      <c r="B344" s="84" t="str">
        <f t="shared" ref="B344:B377" si="47">IF(C344="","",$B$4)</f>
        <v>CAD</v>
      </c>
      <c r="C344" s="85">
        <f>IF(ISTEXT(D344),MAX($C$5:$C343)+1,"")</f>
        <v>311</v>
      </c>
      <c r="D344" s="86" t="s">
        <v>10</v>
      </c>
      <c r="E344" s="175" t="s">
        <v>1272</v>
      </c>
      <c r="F344" s="270" t="s">
        <v>43</v>
      </c>
      <c r="G344" s="229"/>
      <c r="H344" s="247"/>
      <c r="I344" s="242">
        <f t="shared" si="39"/>
        <v>2</v>
      </c>
      <c r="J344" s="243">
        <f t="shared" si="40"/>
        <v>0</v>
      </c>
      <c r="K344" s="234">
        <f t="shared" si="46"/>
        <v>0</v>
      </c>
      <c r="L344" s="35"/>
    </row>
    <row r="345" spans="2:13" ht="30" customHeight="1" x14ac:dyDescent="0.3">
      <c r="B345" s="84" t="str">
        <f t="shared" si="47"/>
        <v>CAD</v>
      </c>
      <c r="C345" s="85">
        <f>IF(ISTEXT(D345),MAX($C$5:$C344)+1,"")</f>
        <v>312</v>
      </c>
      <c r="D345" s="86" t="s">
        <v>11</v>
      </c>
      <c r="E345" s="175" t="s">
        <v>1273</v>
      </c>
      <c r="F345" s="270" t="s">
        <v>43</v>
      </c>
      <c r="G345" s="223"/>
      <c r="H345" s="248"/>
      <c r="I345" s="225">
        <f t="shared" si="39"/>
        <v>1</v>
      </c>
      <c r="J345" s="226">
        <f t="shared" si="40"/>
        <v>0</v>
      </c>
      <c r="K345" s="227">
        <f t="shared" si="46"/>
        <v>0</v>
      </c>
      <c r="L345" s="35"/>
    </row>
    <row r="346" spans="2:13" ht="34.950000000000003" customHeight="1" x14ac:dyDescent="0.3">
      <c r="B346" s="84" t="str">
        <f t="shared" si="47"/>
        <v>CAD</v>
      </c>
      <c r="C346" s="85">
        <f>IF(ISTEXT(D346),MAX($C$5:$C345)+1,"")</f>
        <v>313</v>
      </c>
      <c r="D346" s="86" t="s">
        <v>9</v>
      </c>
      <c r="E346" s="175" t="s">
        <v>1274</v>
      </c>
      <c r="F346" s="270" t="s">
        <v>43</v>
      </c>
      <c r="G346" s="229"/>
      <c r="H346" s="247"/>
      <c r="I346" s="242">
        <f t="shared" si="39"/>
        <v>3</v>
      </c>
      <c r="J346" s="243">
        <f t="shared" si="40"/>
        <v>0</v>
      </c>
      <c r="K346" s="234">
        <f t="shared" si="46"/>
        <v>0</v>
      </c>
      <c r="L346" s="35"/>
    </row>
    <row r="347" spans="2:13" ht="34.950000000000003" customHeight="1" x14ac:dyDescent="0.3">
      <c r="B347" s="84" t="str">
        <f t="shared" si="47"/>
        <v>CAD</v>
      </c>
      <c r="C347" s="85">
        <f>IF(ISTEXT(D347),MAX($C$5:$C346)+1,"")</f>
        <v>314</v>
      </c>
      <c r="D347" s="86" t="s">
        <v>10</v>
      </c>
      <c r="E347" s="175" t="s">
        <v>1275</v>
      </c>
      <c r="F347" s="270" t="s">
        <v>43</v>
      </c>
      <c r="G347" s="229"/>
      <c r="H347" s="247"/>
      <c r="I347" s="242">
        <f t="shared" si="39"/>
        <v>2</v>
      </c>
      <c r="J347" s="243">
        <f t="shared" si="40"/>
        <v>0</v>
      </c>
      <c r="K347" s="234">
        <f t="shared" si="46"/>
        <v>0</v>
      </c>
      <c r="L347" s="35"/>
    </row>
    <row r="348" spans="2:13" ht="34.950000000000003" customHeight="1" x14ac:dyDescent="0.3">
      <c r="B348" s="84" t="str">
        <f t="shared" si="47"/>
        <v>CAD</v>
      </c>
      <c r="C348" s="85">
        <f>IF(ISTEXT(D348),MAX($C$5:$C347)+1,"")</f>
        <v>315</v>
      </c>
      <c r="D348" s="86" t="s">
        <v>10</v>
      </c>
      <c r="E348" s="174" t="s">
        <v>1276</v>
      </c>
      <c r="F348" s="270" t="s">
        <v>43</v>
      </c>
      <c r="G348" s="229"/>
      <c r="H348" s="247"/>
      <c r="I348" s="242">
        <f t="shared" si="39"/>
        <v>2</v>
      </c>
      <c r="J348" s="243">
        <f t="shared" si="40"/>
        <v>0</v>
      </c>
      <c r="K348" s="234">
        <f t="shared" si="46"/>
        <v>0</v>
      </c>
      <c r="L348" s="35"/>
    </row>
    <row r="349" spans="2:13" ht="34.950000000000003" customHeight="1" x14ac:dyDescent="0.3">
      <c r="B349" s="84" t="str">
        <f t="shared" si="47"/>
        <v>CAD</v>
      </c>
      <c r="C349" s="85">
        <f>IF(ISTEXT(D349),MAX($C$5:$C348)+1,"")</f>
        <v>316</v>
      </c>
      <c r="D349" s="86" t="s">
        <v>9</v>
      </c>
      <c r="E349" s="174" t="s">
        <v>1277</v>
      </c>
      <c r="F349" s="270" t="s">
        <v>43</v>
      </c>
      <c r="G349" s="229"/>
      <c r="H349" s="247"/>
      <c r="I349" s="242">
        <f t="shared" si="39"/>
        <v>3</v>
      </c>
      <c r="J349" s="243">
        <f t="shared" si="40"/>
        <v>0</v>
      </c>
      <c r="K349" s="234">
        <f t="shared" si="46"/>
        <v>0</v>
      </c>
      <c r="L349" s="35"/>
    </row>
    <row r="350" spans="2:13" ht="34.950000000000003" customHeight="1" x14ac:dyDescent="0.3">
      <c r="B350" s="84" t="str">
        <f t="shared" si="47"/>
        <v>CAD</v>
      </c>
      <c r="C350" s="85">
        <f>IF(ISTEXT(D350),MAX($C$5:$C349)+1,"")</f>
        <v>317</v>
      </c>
      <c r="D350" s="86" t="s">
        <v>10</v>
      </c>
      <c r="E350" s="179" t="s">
        <v>1278</v>
      </c>
      <c r="F350" s="270" t="s">
        <v>43</v>
      </c>
      <c r="G350" s="229"/>
      <c r="H350" s="247"/>
      <c r="I350" s="242">
        <f t="shared" si="39"/>
        <v>2</v>
      </c>
      <c r="J350" s="243">
        <f t="shared" si="40"/>
        <v>0</v>
      </c>
      <c r="K350" s="234">
        <f t="shared" si="46"/>
        <v>0</v>
      </c>
      <c r="L350" s="35"/>
    </row>
    <row r="351" spans="2:13" ht="34.950000000000003" customHeight="1" x14ac:dyDescent="0.3">
      <c r="B351" s="103" t="s">
        <v>1279</v>
      </c>
      <c r="C351" s="103"/>
      <c r="D351" s="103"/>
      <c r="E351" s="103"/>
      <c r="F351" s="194"/>
      <c r="G351" s="103"/>
      <c r="H351" s="103"/>
      <c r="I351" s="103"/>
      <c r="J351" s="103"/>
      <c r="K351" s="103"/>
      <c r="L351" s="103"/>
    </row>
    <row r="352" spans="2:13" s="104" customFormat="1" ht="35.4" customHeight="1" x14ac:dyDescent="0.3">
      <c r="B352" s="84" t="str">
        <f t="shared" si="47"/>
        <v>CAD</v>
      </c>
      <c r="C352" s="85">
        <f>IF(ISTEXT(D352),MAX($C$5:$C350)+1,"")</f>
        <v>318</v>
      </c>
      <c r="D352" s="86" t="s">
        <v>10</v>
      </c>
      <c r="E352" s="173" t="s">
        <v>1280</v>
      </c>
      <c r="F352" s="270" t="s">
        <v>43</v>
      </c>
      <c r="G352" s="223"/>
      <c r="H352" s="248"/>
      <c r="I352" s="225">
        <f t="shared" si="39"/>
        <v>2</v>
      </c>
      <c r="J352" s="226">
        <f t="shared" si="40"/>
        <v>0</v>
      </c>
      <c r="K352" s="227">
        <f t="shared" ref="K352:K357" si="48">I352*J352</f>
        <v>0</v>
      </c>
      <c r="L352" s="35"/>
    </row>
    <row r="353" spans="2:12" ht="35.4" customHeight="1" x14ac:dyDescent="0.3">
      <c r="B353" s="84" t="str">
        <f t="shared" si="47"/>
        <v>CAD</v>
      </c>
      <c r="C353" s="85">
        <f>IF(ISTEXT(D353),MAX($C$5:$C352)+1,"")</f>
        <v>319</v>
      </c>
      <c r="D353" s="86" t="s">
        <v>10</v>
      </c>
      <c r="E353" s="174" t="s">
        <v>1281</v>
      </c>
      <c r="F353" s="270" t="s">
        <v>43</v>
      </c>
      <c r="G353" s="229"/>
      <c r="H353" s="247"/>
      <c r="I353" s="242">
        <f t="shared" si="39"/>
        <v>2</v>
      </c>
      <c r="J353" s="243">
        <f t="shared" si="40"/>
        <v>0</v>
      </c>
      <c r="K353" s="234">
        <f t="shared" si="48"/>
        <v>0</v>
      </c>
      <c r="L353" s="35"/>
    </row>
    <row r="354" spans="2:12" ht="46.2" customHeight="1" x14ac:dyDescent="0.3">
      <c r="B354" s="84" t="str">
        <f t="shared" si="47"/>
        <v>CAD</v>
      </c>
      <c r="C354" s="85">
        <f>IF(ISTEXT(D354),MAX($C$5:$C353)+1,"")</f>
        <v>320</v>
      </c>
      <c r="D354" s="86" t="s">
        <v>9</v>
      </c>
      <c r="E354" s="174" t="s">
        <v>1282</v>
      </c>
      <c r="F354" s="270" t="s">
        <v>43</v>
      </c>
      <c r="G354" s="229"/>
      <c r="H354" s="247"/>
      <c r="I354" s="242">
        <f t="shared" si="39"/>
        <v>3</v>
      </c>
      <c r="J354" s="243">
        <f t="shared" si="40"/>
        <v>0</v>
      </c>
      <c r="K354" s="234">
        <f t="shared" si="48"/>
        <v>0</v>
      </c>
      <c r="L354" s="35"/>
    </row>
    <row r="355" spans="2:12" ht="34.950000000000003" customHeight="1" x14ac:dyDescent="0.3">
      <c r="B355" s="84" t="str">
        <f t="shared" si="47"/>
        <v>CAD</v>
      </c>
      <c r="C355" s="85">
        <f>IF(ISTEXT(D355),MAX($C$5:$C354)+1,"")</f>
        <v>321</v>
      </c>
      <c r="D355" s="86" t="s">
        <v>11</v>
      </c>
      <c r="E355" s="174" t="s">
        <v>1283</v>
      </c>
      <c r="F355" s="270" t="s">
        <v>43</v>
      </c>
      <c r="G355" s="229"/>
      <c r="H355" s="247"/>
      <c r="I355" s="242">
        <f t="shared" si="39"/>
        <v>1</v>
      </c>
      <c r="J355" s="243">
        <f t="shared" si="40"/>
        <v>0</v>
      </c>
      <c r="K355" s="234">
        <f t="shared" si="48"/>
        <v>0</v>
      </c>
      <c r="L355" s="35"/>
    </row>
    <row r="356" spans="2:12" ht="34.950000000000003" customHeight="1" x14ac:dyDescent="0.3">
      <c r="B356" s="84" t="str">
        <f t="shared" si="47"/>
        <v>CAD</v>
      </c>
      <c r="C356" s="85">
        <f>IF(ISTEXT(D356),MAX($C$5:$C355)+1,"")</f>
        <v>322</v>
      </c>
      <c r="D356" s="86" t="s">
        <v>9</v>
      </c>
      <c r="E356" s="174" t="s">
        <v>1284</v>
      </c>
      <c r="F356" s="270" t="s">
        <v>43</v>
      </c>
      <c r="G356" s="229"/>
      <c r="H356" s="247"/>
      <c r="I356" s="242">
        <f t="shared" si="39"/>
        <v>3</v>
      </c>
      <c r="J356" s="243">
        <f t="shared" si="40"/>
        <v>0</v>
      </c>
      <c r="K356" s="234">
        <f t="shared" si="48"/>
        <v>0</v>
      </c>
      <c r="L356" s="35"/>
    </row>
    <row r="357" spans="2:12" ht="34.950000000000003" customHeight="1" x14ac:dyDescent="0.3">
      <c r="B357" s="84" t="str">
        <f t="shared" si="47"/>
        <v>CAD</v>
      </c>
      <c r="C357" s="85">
        <f>IF(ISTEXT(D357),MAX($C$5:$C356)+1,"")</f>
        <v>323</v>
      </c>
      <c r="D357" s="86" t="s">
        <v>11</v>
      </c>
      <c r="E357" s="179" t="s">
        <v>1285</v>
      </c>
      <c r="F357" s="270" t="s">
        <v>43</v>
      </c>
      <c r="G357" s="229"/>
      <c r="H357" s="247"/>
      <c r="I357" s="242">
        <f t="shared" si="39"/>
        <v>1</v>
      </c>
      <c r="J357" s="243">
        <f t="shared" si="40"/>
        <v>0</v>
      </c>
      <c r="K357" s="234">
        <f t="shared" si="48"/>
        <v>0</v>
      </c>
      <c r="L357" s="35"/>
    </row>
    <row r="358" spans="2:12" ht="34.950000000000003" customHeight="1" x14ac:dyDescent="0.3">
      <c r="B358" s="105" t="str">
        <f t="shared" si="47"/>
        <v/>
      </c>
      <c r="C358" s="106" t="str">
        <f>IF(ISTEXT(D358),MAX($C$5:$C357)+1,"")</f>
        <v/>
      </c>
      <c r="D358" s="106"/>
      <c r="E358" s="151" t="s">
        <v>1286</v>
      </c>
      <c r="F358" s="194"/>
      <c r="G358" s="108"/>
      <c r="H358" s="108"/>
      <c r="I358" s="108"/>
      <c r="J358" s="108"/>
      <c r="K358" s="108"/>
      <c r="L358" s="108"/>
    </row>
    <row r="359" spans="2:12" ht="34.950000000000003" customHeight="1" x14ac:dyDescent="0.3">
      <c r="B359" s="84" t="str">
        <f t="shared" si="47"/>
        <v>CAD</v>
      </c>
      <c r="C359" s="85">
        <f>IF(ISTEXT(D359),MAX($C$5:$C357)+1,"")</f>
        <v>324</v>
      </c>
      <c r="D359" s="86" t="s">
        <v>9</v>
      </c>
      <c r="E359" s="180" t="s">
        <v>1287</v>
      </c>
      <c r="F359" s="270" t="s">
        <v>43</v>
      </c>
      <c r="G359" s="223"/>
      <c r="H359" s="248"/>
      <c r="I359" s="225">
        <f t="shared" si="39"/>
        <v>3</v>
      </c>
      <c r="J359" s="226">
        <f t="shared" si="40"/>
        <v>0</v>
      </c>
      <c r="K359" s="227">
        <f t="shared" ref="K359:K364" si="49">I359*J359</f>
        <v>0</v>
      </c>
      <c r="L359" s="35"/>
    </row>
    <row r="360" spans="2:12" ht="34.950000000000003" customHeight="1" x14ac:dyDescent="0.3">
      <c r="B360" s="84" t="str">
        <f t="shared" si="47"/>
        <v>CAD</v>
      </c>
      <c r="C360" s="85">
        <f>IF(ISTEXT(D360),MAX($C$5:$C359)+1,"")</f>
        <v>325</v>
      </c>
      <c r="D360" s="86" t="s">
        <v>9</v>
      </c>
      <c r="E360" s="177" t="s">
        <v>1288</v>
      </c>
      <c r="F360" s="270" t="s">
        <v>43</v>
      </c>
      <c r="G360" s="229"/>
      <c r="H360" s="247"/>
      <c r="I360" s="242">
        <f t="shared" si="39"/>
        <v>3</v>
      </c>
      <c r="J360" s="243">
        <f t="shared" si="40"/>
        <v>0</v>
      </c>
      <c r="K360" s="234">
        <f t="shared" si="49"/>
        <v>0</v>
      </c>
      <c r="L360" s="35"/>
    </row>
    <row r="361" spans="2:12" ht="34.950000000000003" customHeight="1" x14ac:dyDescent="0.3">
      <c r="B361" s="84" t="str">
        <f t="shared" si="47"/>
        <v>CAD</v>
      </c>
      <c r="C361" s="85">
        <f>IF(ISTEXT(D361),MAX($C$5:$C360)+1,"")</f>
        <v>326</v>
      </c>
      <c r="D361" s="86" t="s">
        <v>9</v>
      </c>
      <c r="E361" s="177" t="s">
        <v>1289</v>
      </c>
      <c r="F361" s="270" t="s">
        <v>43</v>
      </c>
      <c r="G361" s="229"/>
      <c r="H361" s="247"/>
      <c r="I361" s="242">
        <f t="shared" ref="I361:I420" si="50">VLOOKUP($D361,SpecData,2,FALSE)</f>
        <v>3</v>
      </c>
      <c r="J361" s="243">
        <f t="shared" ref="J361:J420" si="51">VLOOKUP($F361,AvailabilityData,2,FALSE)</f>
        <v>0</v>
      </c>
      <c r="K361" s="234">
        <f t="shared" si="49"/>
        <v>0</v>
      </c>
      <c r="L361" s="35"/>
    </row>
    <row r="362" spans="2:12" ht="34.950000000000003" customHeight="1" x14ac:dyDescent="0.3">
      <c r="B362" s="84" t="str">
        <f t="shared" si="47"/>
        <v>CAD</v>
      </c>
      <c r="C362" s="85">
        <f>IF(ISTEXT(D362),MAX($C$5:$C361)+1,"")</f>
        <v>327</v>
      </c>
      <c r="D362" s="86" t="s">
        <v>11</v>
      </c>
      <c r="E362" s="177" t="s">
        <v>1290</v>
      </c>
      <c r="F362" s="270" t="s">
        <v>43</v>
      </c>
      <c r="G362" s="229"/>
      <c r="H362" s="247"/>
      <c r="I362" s="242">
        <f t="shared" si="50"/>
        <v>1</v>
      </c>
      <c r="J362" s="243">
        <f t="shared" si="51"/>
        <v>0</v>
      </c>
      <c r="K362" s="234">
        <f t="shared" si="49"/>
        <v>0</v>
      </c>
      <c r="L362" s="35"/>
    </row>
    <row r="363" spans="2:12" ht="34.950000000000003" customHeight="1" x14ac:dyDescent="0.3">
      <c r="B363" s="84" t="str">
        <f t="shared" si="47"/>
        <v>CAD</v>
      </c>
      <c r="C363" s="85">
        <f>IF(ISTEXT(D363),MAX($C$5:$C362)+1,"")</f>
        <v>328</v>
      </c>
      <c r="D363" s="86" t="s">
        <v>11</v>
      </c>
      <c r="E363" s="177" t="s">
        <v>1291</v>
      </c>
      <c r="F363" s="270" t="s">
        <v>43</v>
      </c>
      <c r="G363" s="229"/>
      <c r="H363" s="247"/>
      <c r="I363" s="242">
        <f t="shared" si="50"/>
        <v>1</v>
      </c>
      <c r="J363" s="243">
        <f t="shared" si="51"/>
        <v>0</v>
      </c>
      <c r="K363" s="234">
        <f t="shared" si="49"/>
        <v>0</v>
      </c>
      <c r="L363" s="35"/>
    </row>
    <row r="364" spans="2:12" ht="34.950000000000003" customHeight="1" x14ac:dyDescent="0.3">
      <c r="B364" s="84" t="str">
        <f t="shared" si="47"/>
        <v>CAD</v>
      </c>
      <c r="C364" s="85">
        <f>IF(ISTEXT(D364),MAX($C$5:$C363)+1,"")</f>
        <v>329</v>
      </c>
      <c r="D364" s="86" t="s">
        <v>11</v>
      </c>
      <c r="E364" s="177" t="s">
        <v>1292</v>
      </c>
      <c r="F364" s="270" t="s">
        <v>43</v>
      </c>
      <c r="G364" s="229"/>
      <c r="H364" s="247"/>
      <c r="I364" s="242">
        <f t="shared" si="50"/>
        <v>1</v>
      </c>
      <c r="J364" s="243">
        <f t="shared" si="51"/>
        <v>0</v>
      </c>
      <c r="K364" s="234">
        <f t="shared" si="49"/>
        <v>0</v>
      </c>
      <c r="L364" s="35"/>
    </row>
    <row r="365" spans="2:12" ht="34.950000000000003" customHeight="1" x14ac:dyDescent="0.3">
      <c r="B365" s="103" t="s">
        <v>1293</v>
      </c>
      <c r="C365" s="103"/>
      <c r="D365" s="103"/>
      <c r="E365" s="103"/>
      <c r="F365" s="194"/>
      <c r="G365" s="103"/>
      <c r="H365" s="103"/>
      <c r="I365" s="103"/>
      <c r="J365" s="103"/>
      <c r="K365" s="103"/>
      <c r="L365" s="103"/>
    </row>
    <row r="366" spans="2:12" ht="27" customHeight="1" x14ac:dyDescent="0.3">
      <c r="B366" s="105" t="str">
        <f>IF(C366="","",$B$4)</f>
        <v/>
      </c>
      <c r="C366" s="106" t="str">
        <f>IF(ISTEXT(D366),MAX($C$5:$C365)+1,"")</f>
        <v/>
      </c>
      <c r="D366" s="106"/>
      <c r="E366" s="157" t="s">
        <v>1294</v>
      </c>
      <c r="F366" s="194"/>
      <c r="G366" s="108"/>
      <c r="H366" s="108"/>
      <c r="I366" s="108"/>
      <c r="J366" s="108"/>
      <c r="K366" s="108"/>
      <c r="L366" s="108"/>
    </row>
    <row r="367" spans="2:12" ht="34.950000000000003" customHeight="1" x14ac:dyDescent="0.3">
      <c r="B367" s="84" t="str">
        <f t="shared" si="47"/>
        <v>CAD</v>
      </c>
      <c r="C367" s="85">
        <f>IF(ISTEXT(D367),MAX($C$5:$C364)+1,"")</f>
        <v>330</v>
      </c>
      <c r="D367" s="86" t="s">
        <v>9</v>
      </c>
      <c r="E367" s="180" t="s">
        <v>1295</v>
      </c>
      <c r="F367" s="270" t="s">
        <v>43</v>
      </c>
      <c r="G367" s="223"/>
      <c r="H367" s="248"/>
      <c r="I367" s="225">
        <f t="shared" si="50"/>
        <v>3</v>
      </c>
      <c r="J367" s="226">
        <f t="shared" si="51"/>
        <v>0</v>
      </c>
      <c r="K367" s="227">
        <f>I367*J367</f>
        <v>0</v>
      </c>
      <c r="L367" s="35"/>
    </row>
    <row r="368" spans="2:12" ht="34.950000000000003" customHeight="1" x14ac:dyDescent="0.3">
      <c r="B368" s="84" t="str">
        <f t="shared" si="47"/>
        <v>CAD</v>
      </c>
      <c r="C368" s="85">
        <f>IF(ISTEXT(D368),MAX($C$5:$C367)+1,"")</f>
        <v>331</v>
      </c>
      <c r="D368" s="86" t="s">
        <v>9</v>
      </c>
      <c r="E368" s="177" t="s">
        <v>1296</v>
      </c>
      <c r="F368" s="270" t="s">
        <v>43</v>
      </c>
      <c r="G368" s="229"/>
      <c r="H368" s="247"/>
      <c r="I368" s="242">
        <f t="shared" si="50"/>
        <v>3</v>
      </c>
      <c r="J368" s="243">
        <f t="shared" si="51"/>
        <v>0</v>
      </c>
      <c r="K368" s="234">
        <f t="shared" ref="K368:K373" si="52">I368*J368</f>
        <v>0</v>
      </c>
      <c r="L368" s="35"/>
    </row>
    <row r="369" spans="2:12" ht="34.950000000000003" customHeight="1" x14ac:dyDescent="0.3">
      <c r="B369" s="84" t="str">
        <f t="shared" si="47"/>
        <v>CAD</v>
      </c>
      <c r="C369" s="85">
        <f>IF(ISTEXT(D369),MAX($C$5:$C368)+1,"")</f>
        <v>332</v>
      </c>
      <c r="D369" s="86" t="s">
        <v>9</v>
      </c>
      <c r="E369" s="177" t="s">
        <v>1297</v>
      </c>
      <c r="F369" s="270" t="s">
        <v>43</v>
      </c>
      <c r="G369" s="229"/>
      <c r="H369" s="247"/>
      <c r="I369" s="242">
        <f t="shared" si="50"/>
        <v>3</v>
      </c>
      <c r="J369" s="243">
        <f t="shared" si="51"/>
        <v>0</v>
      </c>
      <c r="K369" s="234">
        <f t="shared" si="52"/>
        <v>0</v>
      </c>
      <c r="L369" s="35"/>
    </row>
    <row r="370" spans="2:12" ht="34.950000000000003" customHeight="1" x14ac:dyDescent="0.3">
      <c r="B370" s="84" t="str">
        <f t="shared" si="47"/>
        <v>CAD</v>
      </c>
      <c r="C370" s="85">
        <f>IF(ISTEXT(D370),MAX($C$5:$C369)+1,"")</f>
        <v>333</v>
      </c>
      <c r="D370" s="86" t="s">
        <v>9</v>
      </c>
      <c r="E370" s="177" t="s">
        <v>1298</v>
      </c>
      <c r="F370" s="270" t="s">
        <v>43</v>
      </c>
      <c r="G370" s="229"/>
      <c r="H370" s="247"/>
      <c r="I370" s="242">
        <f t="shared" si="50"/>
        <v>3</v>
      </c>
      <c r="J370" s="243">
        <f t="shared" si="51"/>
        <v>0</v>
      </c>
      <c r="K370" s="234">
        <f t="shared" si="52"/>
        <v>0</v>
      </c>
      <c r="L370" s="35"/>
    </row>
    <row r="371" spans="2:12" ht="34.950000000000003" customHeight="1" x14ac:dyDescent="0.3">
      <c r="B371" s="84" t="str">
        <f t="shared" si="47"/>
        <v>CAD</v>
      </c>
      <c r="C371" s="85">
        <f>IF(ISTEXT(D371),MAX($C$5:$C370)+1,"")</f>
        <v>334</v>
      </c>
      <c r="D371" s="86" t="s">
        <v>9</v>
      </c>
      <c r="E371" s="177" t="s">
        <v>1299</v>
      </c>
      <c r="F371" s="270" t="s">
        <v>43</v>
      </c>
      <c r="G371" s="229"/>
      <c r="H371" s="247"/>
      <c r="I371" s="242">
        <f t="shared" si="50"/>
        <v>3</v>
      </c>
      <c r="J371" s="243">
        <f t="shared" si="51"/>
        <v>0</v>
      </c>
      <c r="K371" s="234">
        <f t="shared" si="52"/>
        <v>0</v>
      </c>
      <c r="L371" s="35"/>
    </row>
    <row r="372" spans="2:12" ht="34.950000000000003" customHeight="1" x14ac:dyDescent="0.3">
      <c r="B372" s="84" t="str">
        <f t="shared" si="47"/>
        <v>CAD</v>
      </c>
      <c r="C372" s="85">
        <f>IF(ISTEXT(D372),MAX($C$5:$C371)+1,"")</f>
        <v>335</v>
      </c>
      <c r="D372" s="86" t="s">
        <v>9</v>
      </c>
      <c r="E372" s="177" t="s">
        <v>1300</v>
      </c>
      <c r="F372" s="270" t="s">
        <v>43</v>
      </c>
      <c r="G372" s="229"/>
      <c r="H372" s="247"/>
      <c r="I372" s="242">
        <f t="shared" si="50"/>
        <v>3</v>
      </c>
      <c r="J372" s="243">
        <f t="shared" si="51"/>
        <v>0</v>
      </c>
      <c r="K372" s="234">
        <f t="shared" si="52"/>
        <v>0</v>
      </c>
      <c r="L372" s="35"/>
    </row>
    <row r="373" spans="2:12" ht="34.950000000000003" customHeight="1" x14ac:dyDescent="0.3">
      <c r="B373" s="84" t="str">
        <f t="shared" si="47"/>
        <v>CAD</v>
      </c>
      <c r="C373" s="85">
        <f>IF(ISTEXT(D373),MAX($C$5:$C372)+1,"")</f>
        <v>336</v>
      </c>
      <c r="D373" s="86" t="s">
        <v>9</v>
      </c>
      <c r="E373" s="177" t="s">
        <v>2184</v>
      </c>
      <c r="F373" s="270" t="s">
        <v>43</v>
      </c>
      <c r="G373" s="229"/>
      <c r="H373" s="247"/>
      <c r="I373" s="242">
        <f t="shared" si="50"/>
        <v>3</v>
      </c>
      <c r="J373" s="243">
        <f t="shared" si="51"/>
        <v>0</v>
      </c>
      <c r="K373" s="234">
        <f t="shared" si="52"/>
        <v>0</v>
      </c>
      <c r="L373" s="35"/>
    </row>
    <row r="374" spans="2:12" ht="34.950000000000003" customHeight="1" x14ac:dyDescent="0.3">
      <c r="B374" s="84" t="str">
        <f t="shared" si="47"/>
        <v>CAD</v>
      </c>
      <c r="C374" s="85">
        <f>IF(ISTEXT(D374),MAX($C$5:$C373)+1,"")</f>
        <v>337</v>
      </c>
      <c r="D374" s="86" t="s">
        <v>10</v>
      </c>
      <c r="E374" s="177" t="s">
        <v>1301</v>
      </c>
      <c r="F374" s="270" t="s">
        <v>43</v>
      </c>
      <c r="G374" s="229"/>
      <c r="H374" s="247"/>
      <c r="I374" s="242">
        <f t="shared" si="50"/>
        <v>2</v>
      </c>
      <c r="J374" s="243">
        <f t="shared" si="51"/>
        <v>0</v>
      </c>
      <c r="K374" s="234">
        <f t="shared" ref="K374:K394" si="53">I374*J374</f>
        <v>0</v>
      </c>
      <c r="L374" s="35"/>
    </row>
    <row r="375" spans="2:12" ht="34.950000000000003" customHeight="1" x14ac:dyDescent="0.3">
      <c r="B375" s="84" t="str">
        <f t="shared" si="47"/>
        <v>CAD</v>
      </c>
      <c r="C375" s="85">
        <f>IF(ISTEXT(D375),MAX($C$5:$C374)+1,"")</f>
        <v>338</v>
      </c>
      <c r="D375" s="86" t="s">
        <v>10</v>
      </c>
      <c r="E375" s="177" t="s">
        <v>1302</v>
      </c>
      <c r="F375" s="270" t="s">
        <v>43</v>
      </c>
      <c r="G375" s="223"/>
      <c r="H375" s="248"/>
      <c r="I375" s="225">
        <f t="shared" si="50"/>
        <v>2</v>
      </c>
      <c r="J375" s="226">
        <f t="shared" si="51"/>
        <v>0</v>
      </c>
      <c r="K375" s="227">
        <f t="shared" si="53"/>
        <v>0</v>
      </c>
      <c r="L375" s="35"/>
    </row>
    <row r="376" spans="2:12" ht="34.950000000000003" customHeight="1" x14ac:dyDescent="0.3">
      <c r="B376" s="84" t="str">
        <f t="shared" si="47"/>
        <v>CAD</v>
      </c>
      <c r="C376" s="85">
        <f>IF(ISTEXT(D376),MAX($C$5:$C375)+1,"")</f>
        <v>339</v>
      </c>
      <c r="D376" s="86" t="s">
        <v>9</v>
      </c>
      <c r="E376" s="177" t="s">
        <v>1303</v>
      </c>
      <c r="F376" s="270" t="s">
        <v>43</v>
      </c>
      <c r="G376" s="229"/>
      <c r="H376" s="247"/>
      <c r="I376" s="242">
        <f t="shared" si="50"/>
        <v>3</v>
      </c>
      <c r="J376" s="243">
        <f t="shared" si="51"/>
        <v>0</v>
      </c>
      <c r="K376" s="234">
        <f t="shared" si="53"/>
        <v>0</v>
      </c>
      <c r="L376" s="35"/>
    </row>
    <row r="377" spans="2:12" ht="34.950000000000003" customHeight="1" x14ac:dyDescent="0.3">
      <c r="B377" s="84" t="str">
        <f t="shared" si="47"/>
        <v>CAD</v>
      </c>
      <c r="C377" s="85">
        <f>IF(ISTEXT(D377),MAX($C$5:$C376)+1,"")</f>
        <v>340</v>
      </c>
      <c r="D377" s="86" t="s">
        <v>9</v>
      </c>
      <c r="E377" s="177" t="s">
        <v>1304</v>
      </c>
      <c r="F377" s="270" t="s">
        <v>43</v>
      </c>
      <c r="G377" s="229"/>
      <c r="H377" s="247"/>
      <c r="I377" s="242">
        <f t="shared" si="50"/>
        <v>3</v>
      </c>
      <c r="J377" s="243">
        <f t="shared" si="51"/>
        <v>0</v>
      </c>
      <c r="K377" s="234">
        <f t="shared" si="53"/>
        <v>0</v>
      </c>
      <c r="L377" s="35"/>
    </row>
    <row r="378" spans="2:12" ht="34.950000000000003" customHeight="1" x14ac:dyDescent="0.3">
      <c r="B378" s="84" t="str">
        <f t="shared" ref="B378:B384" si="54">IF(C378="","",$B$4)</f>
        <v>CAD</v>
      </c>
      <c r="C378" s="85">
        <f>IF(ISTEXT(D378),MAX($C$5:$C377)+1,"")</f>
        <v>341</v>
      </c>
      <c r="D378" s="86" t="s">
        <v>9</v>
      </c>
      <c r="E378" s="177" t="s">
        <v>1305</v>
      </c>
      <c r="F378" s="270" t="s">
        <v>43</v>
      </c>
      <c r="G378" s="229"/>
      <c r="H378" s="247"/>
      <c r="I378" s="242">
        <f t="shared" si="50"/>
        <v>3</v>
      </c>
      <c r="J378" s="243">
        <f t="shared" si="51"/>
        <v>0</v>
      </c>
      <c r="K378" s="234">
        <f t="shared" si="53"/>
        <v>0</v>
      </c>
      <c r="L378" s="35"/>
    </row>
    <row r="379" spans="2:12" ht="34.950000000000003" customHeight="1" x14ac:dyDescent="0.3">
      <c r="B379" s="84" t="str">
        <f t="shared" si="54"/>
        <v>CAD</v>
      </c>
      <c r="C379" s="85">
        <f>IF(ISTEXT(D379),MAX($C$5:$C378)+1,"")</f>
        <v>342</v>
      </c>
      <c r="D379" s="86" t="s">
        <v>9</v>
      </c>
      <c r="E379" s="177" t="s">
        <v>1306</v>
      </c>
      <c r="F379" s="270" t="s">
        <v>43</v>
      </c>
      <c r="G379" s="229"/>
      <c r="H379" s="247"/>
      <c r="I379" s="242">
        <f t="shared" si="50"/>
        <v>3</v>
      </c>
      <c r="J379" s="243">
        <f t="shared" si="51"/>
        <v>0</v>
      </c>
      <c r="K379" s="234">
        <f t="shared" si="53"/>
        <v>0</v>
      </c>
      <c r="L379" s="35"/>
    </row>
    <row r="380" spans="2:12" ht="34.950000000000003" customHeight="1" x14ac:dyDescent="0.3">
      <c r="B380" s="84" t="str">
        <f t="shared" si="54"/>
        <v>CAD</v>
      </c>
      <c r="C380" s="85">
        <f>IF(ISTEXT(D380),MAX($C$5:$C379)+1,"")</f>
        <v>343</v>
      </c>
      <c r="D380" s="86" t="s">
        <v>10</v>
      </c>
      <c r="E380" s="177" t="s">
        <v>1307</v>
      </c>
      <c r="F380" s="270" t="s">
        <v>43</v>
      </c>
      <c r="G380" s="229"/>
      <c r="H380" s="247"/>
      <c r="I380" s="242">
        <f t="shared" si="50"/>
        <v>2</v>
      </c>
      <c r="J380" s="243">
        <f t="shared" si="51"/>
        <v>0</v>
      </c>
      <c r="K380" s="234">
        <f t="shared" si="53"/>
        <v>0</v>
      </c>
      <c r="L380" s="35"/>
    </row>
    <row r="381" spans="2:12" ht="34.950000000000003" customHeight="1" x14ac:dyDescent="0.3">
      <c r="B381" s="84" t="str">
        <f t="shared" si="54"/>
        <v>CAD</v>
      </c>
      <c r="C381" s="85">
        <f>IF(ISTEXT(D381),MAX($C$5:$C380)+1,"")</f>
        <v>344</v>
      </c>
      <c r="D381" s="86" t="s">
        <v>9</v>
      </c>
      <c r="E381" s="177" t="s">
        <v>1308</v>
      </c>
      <c r="F381" s="270" t="s">
        <v>43</v>
      </c>
      <c r="G381" s="229"/>
      <c r="H381" s="247"/>
      <c r="I381" s="242">
        <f t="shared" si="50"/>
        <v>3</v>
      </c>
      <c r="J381" s="243">
        <f t="shared" si="51"/>
        <v>0</v>
      </c>
      <c r="K381" s="234">
        <f t="shared" si="53"/>
        <v>0</v>
      </c>
      <c r="L381" s="35"/>
    </row>
    <row r="382" spans="2:12" ht="30" customHeight="1" x14ac:dyDescent="0.3">
      <c r="B382" s="84" t="str">
        <f t="shared" si="54"/>
        <v>CAD</v>
      </c>
      <c r="C382" s="85">
        <f>IF(ISTEXT(D382),MAX($C$5:$C381)+1,"")</f>
        <v>345</v>
      </c>
      <c r="D382" s="86" t="s">
        <v>11</v>
      </c>
      <c r="E382" s="177" t="s">
        <v>1309</v>
      </c>
      <c r="F382" s="270" t="s">
        <v>43</v>
      </c>
      <c r="G382" s="229"/>
      <c r="H382" s="247"/>
      <c r="I382" s="242">
        <f t="shared" si="50"/>
        <v>1</v>
      </c>
      <c r="J382" s="243">
        <f t="shared" si="51"/>
        <v>0</v>
      </c>
      <c r="K382" s="234">
        <f t="shared" si="53"/>
        <v>0</v>
      </c>
      <c r="L382" s="35"/>
    </row>
    <row r="383" spans="2:12" ht="34.950000000000003" customHeight="1" x14ac:dyDescent="0.3">
      <c r="B383" s="84" t="str">
        <f t="shared" si="54"/>
        <v>CAD</v>
      </c>
      <c r="C383" s="85">
        <f>IF(ISTEXT(D383),MAX($C$5:$C382)+1,"")</f>
        <v>346</v>
      </c>
      <c r="D383" s="86" t="s">
        <v>9</v>
      </c>
      <c r="E383" s="177" t="s">
        <v>945</v>
      </c>
      <c r="F383" s="270" t="s">
        <v>43</v>
      </c>
      <c r="G383" s="223"/>
      <c r="H383" s="248"/>
      <c r="I383" s="225">
        <f t="shared" si="50"/>
        <v>3</v>
      </c>
      <c r="J383" s="226">
        <f t="shared" si="51"/>
        <v>0</v>
      </c>
      <c r="K383" s="227">
        <f t="shared" si="53"/>
        <v>0</v>
      </c>
      <c r="L383" s="35"/>
    </row>
    <row r="384" spans="2:12" ht="34.950000000000003" customHeight="1" x14ac:dyDescent="0.3">
      <c r="B384" s="84" t="str">
        <f t="shared" si="54"/>
        <v>CAD</v>
      </c>
      <c r="C384" s="85">
        <f>IF(ISTEXT(D384),MAX($C$5:$C383)+1,"")</f>
        <v>347</v>
      </c>
      <c r="D384" s="86" t="s">
        <v>10</v>
      </c>
      <c r="E384" s="177" t="s">
        <v>1310</v>
      </c>
      <c r="F384" s="270" t="s">
        <v>43</v>
      </c>
      <c r="G384" s="229"/>
      <c r="H384" s="247"/>
      <c r="I384" s="242">
        <f t="shared" si="50"/>
        <v>2</v>
      </c>
      <c r="J384" s="243">
        <f t="shared" si="51"/>
        <v>0</v>
      </c>
      <c r="K384" s="234">
        <f t="shared" si="53"/>
        <v>0</v>
      </c>
      <c r="L384" s="35"/>
    </row>
    <row r="385" spans="2:12" ht="34.950000000000003" customHeight="1" x14ac:dyDescent="0.3">
      <c r="B385" s="84" t="str">
        <f t="shared" ref="B385:B446" si="55">IF(C385="","",$B$4)</f>
        <v>CAD</v>
      </c>
      <c r="C385" s="85">
        <f>IF(ISTEXT(D385),MAX($C$5:$C384)+1,"")</f>
        <v>348</v>
      </c>
      <c r="D385" s="86" t="s">
        <v>9</v>
      </c>
      <c r="E385" s="177" t="s">
        <v>1311</v>
      </c>
      <c r="F385" s="270" t="s">
        <v>43</v>
      </c>
      <c r="G385" s="229"/>
      <c r="H385" s="247"/>
      <c r="I385" s="242">
        <f t="shared" si="50"/>
        <v>3</v>
      </c>
      <c r="J385" s="243">
        <f t="shared" si="51"/>
        <v>0</v>
      </c>
      <c r="K385" s="234">
        <f t="shared" si="53"/>
        <v>0</v>
      </c>
      <c r="L385" s="35"/>
    </row>
    <row r="386" spans="2:12" ht="34.950000000000003" customHeight="1" x14ac:dyDescent="0.3">
      <c r="B386" s="84" t="str">
        <f t="shared" si="55"/>
        <v>CAD</v>
      </c>
      <c r="C386" s="85">
        <f>IF(ISTEXT(D386),MAX($C$5:$C385)+1,"")</f>
        <v>349</v>
      </c>
      <c r="D386" s="86" t="s">
        <v>9</v>
      </c>
      <c r="E386" s="177" t="s">
        <v>1312</v>
      </c>
      <c r="F386" s="270" t="s">
        <v>43</v>
      </c>
      <c r="G386" s="229"/>
      <c r="H386" s="247"/>
      <c r="I386" s="242">
        <f t="shared" si="50"/>
        <v>3</v>
      </c>
      <c r="J386" s="243">
        <f t="shared" si="51"/>
        <v>0</v>
      </c>
      <c r="K386" s="234">
        <f t="shared" si="53"/>
        <v>0</v>
      </c>
      <c r="L386" s="35"/>
    </row>
    <row r="387" spans="2:12" ht="34.950000000000003" customHeight="1" x14ac:dyDescent="0.3">
      <c r="B387" s="84" t="str">
        <f t="shared" si="55"/>
        <v>CAD</v>
      </c>
      <c r="C387" s="85">
        <f>IF(ISTEXT(D387),MAX($C$5:$C386)+1,"")</f>
        <v>350</v>
      </c>
      <c r="D387" s="86" t="s">
        <v>9</v>
      </c>
      <c r="E387" s="177" t="s">
        <v>1313</v>
      </c>
      <c r="F387" s="270" t="s">
        <v>43</v>
      </c>
      <c r="G387" s="229"/>
      <c r="H387" s="247"/>
      <c r="I387" s="242">
        <f t="shared" si="50"/>
        <v>3</v>
      </c>
      <c r="J387" s="243">
        <f t="shared" si="51"/>
        <v>0</v>
      </c>
      <c r="K387" s="234">
        <f t="shared" si="53"/>
        <v>0</v>
      </c>
      <c r="L387" s="35"/>
    </row>
    <row r="388" spans="2:12" ht="34.950000000000003" customHeight="1" x14ac:dyDescent="0.3">
      <c r="B388" s="84" t="str">
        <f t="shared" si="55"/>
        <v>CAD</v>
      </c>
      <c r="C388" s="85">
        <f>IF(ISTEXT(D388),MAX($C$5:$C387)+1,"")</f>
        <v>351</v>
      </c>
      <c r="D388" s="86" t="s">
        <v>9</v>
      </c>
      <c r="E388" s="177" t="s">
        <v>1314</v>
      </c>
      <c r="F388" s="270" t="s">
        <v>43</v>
      </c>
      <c r="G388" s="229"/>
      <c r="H388" s="247"/>
      <c r="I388" s="242">
        <f t="shared" si="50"/>
        <v>3</v>
      </c>
      <c r="J388" s="243">
        <f t="shared" si="51"/>
        <v>0</v>
      </c>
      <c r="K388" s="234">
        <f t="shared" si="53"/>
        <v>0</v>
      </c>
      <c r="L388" s="35"/>
    </row>
    <row r="389" spans="2:12" ht="34.950000000000003" customHeight="1" x14ac:dyDescent="0.3">
      <c r="B389" s="84" t="str">
        <f t="shared" si="55"/>
        <v>CAD</v>
      </c>
      <c r="C389" s="85">
        <f>IF(ISTEXT(D389),MAX($C$5:$C388)+1,"")</f>
        <v>352</v>
      </c>
      <c r="D389" s="86" t="s">
        <v>9</v>
      </c>
      <c r="E389" s="177" t="s">
        <v>1315</v>
      </c>
      <c r="F389" s="270" t="s">
        <v>43</v>
      </c>
      <c r="G389" s="223"/>
      <c r="H389" s="248"/>
      <c r="I389" s="225">
        <f t="shared" si="50"/>
        <v>3</v>
      </c>
      <c r="J389" s="226">
        <f t="shared" si="51"/>
        <v>0</v>
      </c>
      <c r="K389" s="227">
        <f t="shared" si="53"/>
        <v>0</v>
      </c>
      <c r="L389" s="35"/>
    </row>
    <row r="390" spans="2:12" ht="34.950000000000003" customHeight="1" x14ac:dyDescent="0.3">
      <c r="B390" s="84" t="str">
        <f t="shared" si="55"/>
        <v>CAD</v>
      </c>
      <c r="C390" s="85">
        <f>IF(ISTEXT(D390),MAX($C$5:$C389)+1,"")</f>
        <v>353</v>
      </c>
      <c r="D390" s="86" t="s">
        <v>9</v>
      </c>
      <c r="E390" s="177" t="s">
        <v>1316</v>
      </c>
      <c r="F390" s="270" t="s">
        <v>43</v>
      </c>
      <c r="G390" s="229"/>
      <c r="H390" s="247"/>
      <c r="I390" s="242">
        <f t="shared" si="50"/>
        <v>3</v>
      </c>
      <c r="J390" s="243">
        <f t="shared" si="51"/>
        <v>0</v>
      </c>
      <c r="K390" s="234">
        <f t="shared" si="53"/>
        <v>0</v>
      </c>
      <c r="L390" s="35"/>
    </row>
    <row r="391" spans="2:12" ht="34.950000000000003" customHeight="1" x14ac:dyDescent="0.3">
      <c r="B391" s="84" t="str">
        <f t="shared" si="55"/>
        <v>CAD</v>
      </c>
      <c r="C391" s="85">
        <f>IF(ISTEXT(D391),MAX($C$5:$C390)+1,"")</f>
        <v>354</v>
      </c>
      <c r="D391" s="86" t="s">
        <v>9</v>
      </c>
      <c r="E391" s="177" t="s">
        <v>1317</v>
      </c>
      <c r="F391" s="270" t="s">
        <v>43</v>
      </c>
      <c r="G391" s="229"/>
      <c r="H391" s="247"/>
      <c r="I391" s="242">
        <f t="shared" si="50"/>
        <v>3</v>
      </c>
      <c r="J391" s="243">
        <f t="shared" si="51"/>
        <v>0</v>
      </c>
      <c r="K391" s="234">
        <f t="shared" si="53"/>
        <v>0</v>
      </c>
      <c r="L391" s="35"/>
    </row>
    <row r="392" spans="2:12" ht="34.950000000000003" customHeight="1" x14ac:dyDescent="0.3">
      <c r="B392" s="84" t="str">
        <f t="shared" si="55"/>
        <v>CAD</v>
      </c>
      <c r="C392" s="85">
        <f>IF(ISTEXT(D392),MAX($C$5:$C391)+1,"")</f>
        <v>355</v>
      </c>
      <c r="D392" s="86" t="s">
        <v>9</v>
      </c>
      <c r="E392" s="178" t="s">
        <v>1318</v>
      </c>
      <c r="F392" s="270" t="s">
        <v>43</v>
      </c>
      <c r="G392" s="229"/>
      <c r="H392" s="247"/>
      <c r="I392" s="242">
        <f t="shared" si="50"/>
        <v>3</v>
      </c>
      <c r="J392" s="243">
        <f t="shared" si="51"/>
        <v>0</v>
      </c>
      <c r="K392" s="234">
        <f t="shared" si="53"/>
        <v>0</v>
      </c>
      <c r="L392" s="35"/>
    </row>
    <row r="393" spans="2:12" ht="34.950000000000003" customHeight="1" x14ac:dyDescent="0.3">
      <c r="B393" s="84" t="str">
        <f t="shared" si="55"/>
        <v>CAD</v>
      </c>
      <c r="C393" s="85">
        <f>IF(ISTEXT(D393),MAX($C$5:$C392)+1,"")</f>
        <v>356</v>
      </c>
      <c r="D393" s="86" t="s">
        <v>9</v>
      </c>
      <c r="E393" s="177" t="s">
        <v>1319</v>
      </c>
      <c r="F393" s="270" t="s">
        <v>43</v>
      </c>
      <c r="G393" s="229"/>
      <c r="H393" s="247"/>
      <c r="I393" s="242">
        <f t="shared" si="50"/>
        <v>3</v>
      </c>
      <c r="J393" s="243">
        <f t="shared" si="51"/>
        <v>0</v>
      </c>
      <c r="K393" s="234">
        <f t="shared" si="53"/>
        <v>0</v>
      </c>
      <c r="L393" s="67"/>
    </row>
    <row r="394" spans="2:12" ht="33" customHeight="1" x14ac:dyDescent="0.3">
      <c r="B394" s="84" t="str">
        <f t="shared" si="55"/>
        <v>CAD</v>
      </c>
      <c r="C394" s="85">
        <f>IF(ISTEXT(D394),MAX($C$5:$C393)+1,"")</f>
        <v>357</v>
      </c>
      <c r="D394" s="86" t="s">
        <v>9</v>
      </c>
      <c r="E394" s="192" t="s">
        <v>1320</v>
      </c>
      <c r="F394" s="270" t="s">
        <v>43</v>
      </c>
      <c r="G394" s="229"/>
      <c r="H394" s="247"/>
      <c r="I394" s="242">
        <f t="shared" si="50"/>
        <v>3</v>
      </c>
      <c r="J394" s="243">
        <f t="shared" si="51"/>
        <v>0</v>
      </c>
      <c r="K394" s="234">
        <f t="shared" si="53"/>
        <v>0</v>
      </c>
      <c r="L394" s="35"/>
    </row>
    <row r="395" spans="2:12" ht="29.4" customHeight="1" x14ac:dyDescent="0.3">
      <c r="B395" s="105" t="str">
        <f>IF(C395="","",$B$4)</f>
        <v/>
      </c>
      <c r="C395" s="106" t="str">
        <f>IF(ISTEXT(D395),MAX($C$5:$C393)+1,"")</f>
        <v/>
      </c>
      <c r="D395" s="106"/>
      <c r="E395" s="157" t="s">
        <v>1321</v>
      </c>
      <c r="F395" s="194"/>
      <c r="G395" s="108"/>
      <c r="H395" s="108"/>
      <c r="I395" s="108"/>
      <c r="J395" s="108"/>
      <c r="K395" s="108"/>
      <c r="L395" s="108"/>
    </row>
    <row r="396" spans="2:12" ht="34.950000000000003" customHeight="1" x14ac:dyDescent="0.3">
      <c r="B396" s="84" t="str">
        <f t="shared" si="55"/>
        <v>CAD</v>
      </c>
      <c r="C396" s="85">
        <f>IF(ISTEXT(D396),MAX($C$5:$C394)+1,"")</f>
        <v>358</v>
      </c>
      <c r="D396" s="86" t="s">
        <v>9</v>
      </c>
      <c r="E396" s="180" t="s">
        <v>1322</v>
      </c>
      <c r="F396" s="270" t="s">
        <v>43</v>
      </c>
      <c r="G396" s="223"/>
      <c r="H396" s="248"/>
      <c r="I396" s="225">
        <f t="shared" si="50"/>
        <v>3</v>
      </c>
      <c r="J396" s="226">
        <f t="shared" si="51"/>
        <v>0</v>
      </c>
      <c r="K396" s="227">
        <f t="shared" ref="K396:K408" si="56">I396*J396</f>
        <v>0</v>
      </c>
      <c r="L396" s="35"/>
    </row>
    <row r="397" spans="2:12" ht="34.200000000000003" customHeight="1" x14ac:dyDescent="0.3">
      <c r="B397" s="84" t="str">
        <f t="shared" si="55"/>
        <v>CAD</v>
      </c>
      <c r="C397" s="85">
        <f>IF(ISTEXT(D397),MAX($C$5:$C396)+1,"")</f>
        <v>359</v>
      </c>
      <c r="D397" s="86" t="s">
        <v>9</v>
      </c>
      <c r="E397" s="177" t="s">
        <v>1323</v>
      </c>
      <c r="F397" s="270" t="s">
        <v>43</v>
      </c>
      <c r="G397" s="229"/>
      <c r="H397" s="247"/>
      <c r="I397" s="242">
        <f t="shared" si="50"/>
        <v>3</v>
      </c>
      <c r="J397" s="243">
        <f t="shared" si="51"/>
        <v>0</v>
      </c>
      <c r="K397" s="234">
        <f t="shared" si="56"/>
        <v>0</v>
      </c>
      <c r="L397" s="35"/>
    </row>
    <row r="398" spans="2:12" ht="34.200000000000003" customHeight="1" x14ac:dyDescent="0.3">
      <c r="B398" s="84" t="str">
        <f t="shared" si="55"/>
        <v>CAD</v>
      </c>
      <c r="C398" s="85">
        <f>IF(ISTEXT(D398),MAX($C$5:$C397)+1,"")</f>
        <v>360</v>
      </c>
      <c r="D398" s="86" t="s">
        <v>9</v>
      </c>
      <c r="E398" s="177" t="s">
        <v>1324</v>
      </c>
      <c r="F398" s="270" t="s">
        <v>43</v>
      </c>
      <c r="G398" s="229"/>
      <c r="H398" s="247"/>
      <c r="I398" s="242">
        <f t="shared" si="50"/>
        <v>3</v>
      </c>
      <c r="J398" s="243">
        <f t="shared" si="51"/>
        <v>0</v>
      </c>
      <c r="K398" s="234">
        <f t="shared" si="56"/>
        <v>0</v>
      </c>
      <c r="L398" s="35"/>
    </row>
    <row r="399" spans="2:12" ht="34.950000000000003" customHeight="1" x14ac:dyDescent="0.3">
      <c r="B399" s="84" t="str">
        <f t="shared" si="55"/>
        <v>CAD</v>
      </c>
      <c r="C399" s="85">
        <f>IF(ISTEXT(D399),MAX($C$5:$C398)+1,"")</f>
        <v>361</v>
      </c>
      <c r="D399" s="86" t="s">
        <v>9</v>
      </c>
      <c r="E399" s="177" t="s">
        <v>1325</v>
      </c>
      <c r="F399" s="270" t="s">
        <v>43</v>
      </c>
      <c r="G399" s="229"/>
      <c r="H399" s="247"/>
      <c r="I399" s="242">
        <f t="shared" si="50"/>
        <v>3</v>
      </c>
      <c r="J399" s="243">
        <f t="shared" si="51"/>
        <v>0</v>
      </c>
      <c r="K399" s="234">
        <f t="shared" si="56"/>
        <v>0</v>
      </c>
      <c r="L399" s="35"/>
    </row>
    <row r="400" spans="2:12" ht="34.950000000000003" customHeight="1" x14ac:dyDescent="0.3">
      <c r="B400" s="84" t="str">
        <f t="shared" si="55"/>
        <v>CAD</v>
      </c>
      <c r="C400" s="85">
        <f>IF(ISTEXT(D400),MAX($C$5:$C399)+1,"")</f>
        <v>362</v>
      </c>
      <c r="D400" s="86" t="s">
        <v>9</v>
      </c>
      <c r="E400" s="177" t="s">
        <v>1326</v>
      </c>
      <c r="F400" s="270" t="s">
        <v>43</v>
      </c>
      <c r="G400" s="229"/>
      <c r="H400" s="247"/>
      <c r="I400" s="242">
        <f t="shared" si="50"/>
        <v>3</v>
      </c>
      <c r="J400" s="243">
        <f t="shared" si="51"/>
        <v>0</v>
      </c>
      <c r="K400" s="234">
        <f t="shared" si="56"/>
        <v>0</v>
      </c>
      <c r="L400" s="35"/>
    </row>
    <row r="401" spans="2:12" ht="34.950000000000003" customHeight="1" x14ac:dyDescent="0.3">
      <c r="B401" s="84" t="str">
        <f t="shared" si="55"/>
        <v>CAD</v>
      </c>
      <c r="C401" s="85">
        <f>IF(ISTEXT(D401),MAX($C$5:$C400)+1,"")</f>
        <v>363</v>
      </c>
      <c r="D401" s="86" t="s">
        <v>9</v>
      </c>
      <c r="E401" s="174" t="s">
        <v>1327</v>
      </c>
      <c r="F401" s="270" t="s">
        <v>43</v>
      </c>
      <c r="G401" s="229"/>
      <c r="H401" s="247"/>
      <c r="I401" s="242">
        <f t="shared" si="50"/>
        <v>3</v>
      </c>
      <c r="J401" s="243">
        <f t="shared" si="51"/>
        <v>0</v>
      </c>
      <c r="K401" s="234">
        <f t="shared" si="56"/>
        <v>0</v>
      </c>
      <c r="L401" s="35"/>
    </row>
    <row r="402" spans="2:12" ht="27.6" x14ac:dyDescent="0.3">
      <c r="B402" s="84" t="str">
        <f t="shared" si="55"/>
        <v>CAD</v>
      </c>
      <c r="C402" s="85">
        <f>IF(ISTEXT(D402),MAX($C$5:$C401)+1,"")</f>
        <v>364</v>
      </c>
      <c r="D402" s="86" t="s">
        <v>11</v>
      </c>
      <c r="E402" s="175" t="s">
        <v>1328</v>
      </c>
      <c r="F402" s="270" t="s">
        <v>43</v>
      </c>
      <c r="G402" s="223"/>
      <c r="H402" s="248"/>
      <c r="I402" s="225">
        <f t="shared" si="50"/>
        <v>1</v>
      </c>
      <c r="J402" s="226">
        <f t="shared" si="51"/>
        <v>0</v>
      </c>
      <c r="K402" s="227">
        <f t="shared" si="56"/>
        <v>0</v>
      </c>
      <c r="L402" s="35"/>
    </row>
    <row r="403" spans="2:12" ht="34.950000000000003" customHeight="1" x14ac:dyDescent="0.3">
      <c r="B403" s="84" t="str">
        <f t="shared" si="55"/>
        <v>CAD</v>
      </c>
      <c r="C403" s="85">
        <f>IF(ISTEXT(D403),MAX($C$5:$C402)+1,"")</f>
        <v>365</v>
      </c>
      <c r="D403" s="86" t="s">
        <v>9</v>
      </c>
      <c r="E403" s="175" t="s">
        <v>1329</v>
      </c>
      <c r="F403" s="270" t="s">
        <v>43</v>
      </c>
      <c r="G403" s="229"/>
      <c r="H403" s="247"/>
      <c r="I403" s="242">
        <f t="shared" si="50"/>
        <v>3</v>
      </c>
      <c r="J403" s="243">
        <f t="shared" si="51"/>
        <v>0</v>
      </c>
      <c r="K403" s="234">
        <f t="shared" si="56"/>
        <v>0</v>
      </c>
      <c r="L403" s="35"/>
    </row>
    <row r="404" spans="2:12" ht="34.950000000000003" customHeight="1" x14ac:dyDescent="0.3">
      <c r="B404" s="84" t="str">
        <f t="shared" si="55"/>
        <v>CAD</v>
      </c>
      <c r="C404" s="85">
        <f>IF(ISTEXT(D404),MAX($C$5:$C403)+1,"")</f>
        <v>366</v>
      </c>
      <c r="D404" s="86" t="s">
        <v>9</v>
      </c>
      <c r="E404" s="174" t="s">
        <v>1330</v>
      </c>
      <c r="F404" s="270" t="s">
        <v>43</v>
      </c>
      <c r="G404" s="229"/>
      <c r="H404" s="247"/>
      <c r="I404" s="242">
        <f t="shared" si="50"/>
        <v>3</v>
      </c>
      <c r="J404" s="243">
        <f t="shared" si="51"/>
        <v>0</v>
      </c>
      <c r="K404" s="234">
        <f t="shared" si="56"/>
        <v>0</v>
      </c>
      <c r="L404" s="35"/>
    </row>
    <row r="405" spans="2:12" ht="27.6" x14ac:dyDescent="0.3">
      <c r="B405" s="84" t="str">
        <f t="shared" si="55"/>
        <v>CAD</v>
      </c>
      <c r="C405" s="85">
        <f>IF(ISTEXT(D405),MAX($C$5:$C404)+1,"")</f>
        <v>367</v>
      </c>
      <c r="D405" s="86" t="s">
        <v>9</v>
      </c>
      <c r="E405" s="174" t="s">
        <v>1331</v>
      </c>
      <c r="F405" s="270" t="s">
        <v>43</v>
      </c>
      <c r="G405" s="229"/>
      <c r="H405" s="247"/>
      <c r="I405" s="242">
        <f t="shared" si="50"/>
        <v>3</v>
      </c>
      <c r="J405" s="243">
        <f t="shared" si="51"/>
        <v>0</v>
      </c>
      <c r="K405" s="234">
        <f t="shared" si="56"/>
        <v>0</v>
      </c>
      <c r="L405" s="35"/>
    </row>
    <row r="406" spans="2:12" ht="34.950000000000003" customHeight="1" x14ac:dyDescent="0.3">
      <c r="B406" s="84" t="str">
        <f t="shared" si="55"/>
        <v>CAD</v>
      </c>
      <c r="C406" s="85">
        <f>IF(ISTEXT(D406),MAX($C$5:$C405)+1,"")</f>
        <v>368</v>
      </c>
      <c r="D406" s="86" t="s">
        <v>10</v>
      </c>
      <c r="E406" s="174" t="s">
        <v>1332</v>
      </c>
      <c r="F406" s="270" t="s">
        <v>43</v>
      </c>
      <c r="G406" s="229"/>
      <c r="H406" s="247"/>
      <c r="I406" s="242">
        <f t="shared" si="50"/>
        <v>2</v>
      </c>
      <c r="J406" s="243">
        <f t="shared" si="51"/>
        <v>0</v>
      </c>
      <c r="K406" s="234">
        <f t="shared" si="56"/>
        <v>0</v>
      </c>
      <c r="L406" s="35"/>
    </row>
    <row r="407" spans="2:12" ht="44.4" customHeight="1" x14ac:dyDescent="0.3">
      <c r="B407" s="84" t="str">
        <f t="shared" si="55"/>
        <v>CAD</v>
      </c>
      <c r="C407" s="85">
        <f>IF(ISTEXT(D407),MAX($C$5:$C406)+1,"")</f>
        <v>369</v>
      </c>
      <c r="D407" s="86" t="s">
        <v>9</v>
      </c>
      <c r="E407" s="174" t="s">
        <v>1333</v>
      </c>
      <c r="F407" s="270" t="s">
        <v>43</v>
      </c>
      <c r="G407" s="229"/>
      <c r="H407" s="247"/>
      <c r="I407" s="242">
        <f t="shared" si="50"/>
        <v>3</v>
      </c>
      <c r="J407" s="243">
        <f t="shared" si="51"/>
        <v>0</v>
      </c>
      <c r="K407" s="234">
        <f t="shared" si="56"/>
        <v>0</v>
      </c>
      <c r="L407" s="35"/>
    </row>
    <row r="408" spans="2:12" ht="34.950000000000003" customHeight="1" x14ac:dyDescent="0.3">
      <c r="B408" s="84" t="str">
        <f t="shared" si="55"/>
        <v>CAD</v>
      </c>
      <c r="C408" s="85">
        <f>IF(ISTEXT(D408),MAX($C$5:$C407)+1,"")</f>
        <v>370</v>
      </c>
      <c r="D408" s="86" t="s">
        <v>9</v>
      </c>
      <c r="E408" s="175" t="s">
        <v>1334</v>
      </c>
      <c r="F408" s="270" t="s">
        <v>43</v>
      </c>
      <c r="G408" s="229"/>
      <c r="H408" s="247"/>
      <c r="I408" s="242">
        <f t="shared" si="50"/>
        <v>3</v>
      </c>
      <c r="J408" s="243">
        <f t="shared" si="51"/>
        <v>0</v>
      </c>
      <c r="K408" s="234">
        <f t="shared" si="56"/>
        <v>0</v>
      </c>
      <c r="L408" s="35"/>
    </row>
    <row r="409" spans="2:12" ht="34.950000000000003" customHeight="1" x14ac:dyDescent="0.3">
      <c r="B409" s="84" t="str">
        <f t="shared" si="55"/>
        <v>CAD</v>
      </c>
      <c r="C409" s="85">
        <f>IF(ISTEXT(D409),MAX($C$5:$C408)+1,"")</f>
        <v>371</v>
      </c>
      <c r="D409" s="86" t="s">
        <v>9</v>
      </c>
      <c r="E409" s="174" t="s">
        <v>1335</v>
      </c>
      <c r="F409" s="270" t="s">
        <v>43</v>
      </c>
      <c r="G409" s="229"/>
      <c r="H409" s="247"/>
      <c r="I409" s="242">
        <f t="shared" si="50"/>
        <v>3</v>
      </c>
      <c r="J409" s="243">
        <f t="shared" si="51"/>
        <v>0</v>
      </c>
      <c r="K409" s="234">
        <f t="shared" ref="K409:K417" si="57">I409*J409</f>
        <v>0</v>
      </c>
      <c r="L409" s="35"/>
    </row>
    <row r="410" spans="2:12" ht="34.950000000000003" customHeight="1" x14ac:dyDescent="0.3">
      <c r="B410" s="84" t="str">
        <f t="shared" si="55"/>
        <v>CAD</v>
      </c>
      <c r="C410" s="85">
        <f>IF(ISTEXT(D410),MAX($C$5:$C409)+1,"")</f>
        <v>372</v>
      </c>
      <c r="D410" s="86" t="s">
        <v>9</v>
      </c>
      <c r="E410" s="174" t="s">
        <v>1336</v>
      </c>
      <c r="F410" s="270" t="s">
        <v>43</v>
      </c>
      <c r="G410" s="229"/>
      <c r="H410" s="247"/>
      <c r="I410" s="242">
        <f t="shared" si="50"/>
        <v>3</v>
      </c>
      <c r="J410" s="243">
        <f t="shared" si="51"/>
        <v>0</v>
      </c>
      <c r="K410" s="234">
        <f t="shared" si="57"/>
        <v>0</v>
      </c>
      <c r="L410" s="60"/>
    </row>
    <row r="411" spans="2:12" ht="47.4" customHeight="1" x14ac:dyDescent="0.3">
      <c r="B411" s="84" t="str">
        <f t="shared" si="55"/>
        <v>CAD</v>
      </c>
      <c r="C411" s="85">
        <f>IF(ISTEXT(D411),MAX($C$5:$C410)+1,"")</f>
        <v>373</v>
      </c>
      <c r="D411" s="86" t="s">
        <v>9</v>
      </c>
      <c r="E411" s="174" t="s">
        <v>1337</v>
      </c>
      <c r="F411" s="270" t="s">
        <v>43</v>
      </c>
      <c r="G411" s="229"/>
      <c r="H411" s="247"/>
      <c r="I411" s="242">
        <f t="shared" si="50"/>
        <v>3</v>
      </c>
      <c r="J411" s="243">
        <f t="shared" si="51"/>
        <v>0</v>
      </c>
      <c r="K411" s="234">
        <f t="shared" si="57"/>
        <v>0</v>
      </c>
      <c r="L411" s="35"/>
    </row>
    <row r="412" spans="2:12" ht="34.950000000000003" customHeight="1" x14ac:dyDescent="0.3">
      <c r="B412" s="84" t="str">
        <f t="shared" si="55"/>
        <v>CAD</v>
      </c>
      <c r="C412" s="85">
        <f>IF(ISTEXT(D412),MAX($C$5:$C411)+1,"")</f>
        <v>374</v>
      </c>
      <c r="D412" s="86" t="s">
        <v>9</v>
      </c>
      <c r="E412" s="174" t="s">
        <v>1338</v>
      </c>
      <c r="F412" s="270" t="s">
        <v>43</v>
      </c>
      <c r="G412" s="229"/>
      <c r="H412" s="247"/>
      <c r="I412" s="242">
        <f t="shared" si="50"/>
        <v>3</v>
      </c>
      <c r="J412" s="243">
        <f t="shared" si="51"/>
        <v>0</v>
      </c>
      <c r="K412" s="234">
        <f t="shared" si="57"/>
        <v>0</v>
      </c>
      <c r="L412" s="60"/>
    </row>
    <row r="413" spans="2:12" ht="34.950000000000003" customHeight="1" x14ac:dyDescent="0.3">
      <c r="B413" s="84" t="str">
        <f t="shared" si="55"/>
        <v>CAD</v>
      </c>
      <c r="C413" s="85">
        <f>IF(ISTEXT(D413),MAX($C$5:$C412)+1,"")</f>
        <v>375</v>
      </c>
      <c r="D413" s="86" t="s">
        <v>9</v>
      </c>
      <c r="E413" s="174" t="s">
        <v>1339</v>
      </c>
      <c r="F413" s="270" t="s">
        <v>43</v>
      </c>
      <c r="G413" s="229"/>
      <c r="H413" s="247"/>
      <c r="I413" s="242">
        <f t="shared" si="50"/>
        <v>3</v>
      </c>
      <c r="J413" s="243">
        <f t="shared" si="51"/>
        <v>0</v>
      </c>
      <c r="K413" s="234">
        <f t="shared" si="57"/>
        <v>0</v>
      </c>
      <c r="L413" s="35"/>
    </row>
    <row r="414" spans="2:12" ht="34.950000000000003" customHeight="1" x14ac:dyDescent="0.3">
      <c r="B414" s="84" t="str">
        <f t="shared" si="55"/>
        <v>CAD</v>
      </c>
      <c r="C414" s="85">
        <f>IF(ISTEXT(D414),MAX($C$5:$C413)+1,"")</f>
        <v>376</v>
      </c>
      <c r="D414" s="86" t="s">
        <v>9</v>
      </c>
      <c r="E414" s="174" t="s">
        <v>1340</v>
      </c>
      <c r="F414" s="270" t="s">
        <v>43</v>
      </c>
      <c r="G414" s="229"/>
      <c r="H414" s="247"/>
      <c r="I414" s="242">
        <f t="shared" si="50"/>
        <v>3</v>
      </c>
      <c r="J414" s="243">
        <f t="shared" si="51"/>
        <v>0</v>
      </c>
      <c r="K414" s="234">
        <f t="shared" si="57"/>
        <v>0</v>
      </c>
      <c r="L414" s="35"/>
    </row>
    <row r="415" spans="2:12" ht="46.95" customHeight="1" x14ac:dyDescent="0.3">
      <c r="B415" s="84" t="str">
        <f t="shared" si="55"/>
        <v>CAD</v>
      </c>
      <c r="C415" s="85">
        <f>IF(ISTEXT(D415),MAX($C$5:$C414)+1,"")</f>
        <v>377</v>
      </c>
      <c r="D415" s="86" t="s">
        <v>10</v>
      </c>
      <c r="E415" s="174" t="s">
        <v>1341</v>
      </c>
      <c r="F415" s="270" t="s">
        <v>43</v>
      </c>
      <c r="G415" s="229"/>
      <c r="H415" s="247"/>
      <c r="I415" s="242">
        <f t="shared" si="50"/>
        <v>2</v>
      </c>
      <c r="J415" s="243">
        <f t="shared" si="51"/>
        <v>0</v>
      </c>
      <c r="K415" s="234">
        <f t="shared" si="57"/>
        <v>0</v>
      </c>
      <c r="L415" s="35"/>
    </row>
    <row r="416" spans="2:12" ht="37.950000000000003" customHeight="1" x14ac:dyDescent="0.3">
      <c r="B416" s="84" t="str">
        <f t="shared" si="55"/>
        <v>CAD</v>
      </c>
      <c r="C416" s="85">
        <f>IF(ISTEXT(D416),MAX($C$5:$C415)+1,"")</f>
        <v>378</v>
      </c>
      <c r="D416" s="86" t="s">
        <v>9</v>
      </c>
      <c r="E416" s="174" t="s">
        <v>1342</v>
      </c>
      <c r="F416" s="270" t="s">
        <v>43</v>
      </c>
      <c r="G416" s="229"/>
      <c r="H416" s="247"/>
      <c r="I416" s="242">
        <f t="shared" si="50"/>
        <v>3</v>
      </c>
      <c r="J416" s="243">
        <f t="shared" si="51"/>
        <v>0</v>
      </c>
      <c r="K416" s="234">
        <f t="shared" si="57"/>
        <v>0</v>
      </c>
      <c r="L416" s="35"/>
    </row>
    <row r="417" spans="2:13" ht="34.950000000000003" customHeight="1" x14ac:dyDescent="0.3">
      <c r="B417" s="84" t="str">
        <f t="shared" si="55"/>
        <v>CAD</v>
      </c>
      <c r="C417" s="85">
        <f>IF(ISTEXT(D417),MAX($C$5:$C416)+1,"")</f>
        <v>379</v>
      </c>
      <c r="D417" s="86" t="s">
        <v>9</v>
      </c>
      <c r="E417" s="175" t="s">
        <v>1343</v>
      </c>
      <c r="F417" s="270" t="s">
        <v>43</v>
      </c>
      <c r="G417" s="229"/>
      <c r="H417" s="247"/>
      <c r="I417" s="242">
        <f t="shared" si="50"/>
        <v>3</v>
      </c>
      <c r="J417" s="243">
        <f t="shared" si="51"/>
        <v>0</v>
      </c>
      <c r="K417" s="234">
        <f t="shared" si="57"/>
        <v>0</v>
      </c>
      <c r="L417" s="35"/>
    </row>
    <row r="418" spans="2:13" ht="41.4" x14ac:dyDescent="0.3">
      <c r="B418" s="84" t="str">
        <f t="shared" si="55"/>
        <v>CAD</v>
      </c>
      <c r="C418" s="85">
        <f>IF(ISTEXT(D418),MAX($C$5:$C417)+1,"")</f>
        <v>380</v>
      </c>
      <c r="D418" s="86" t="s">
        <v>11</v>
      </c>
      <c r="E418" s="174" t="s">
        <v>1344</v>
      </c>
      <c r="F418" s="270" t="s">
        <v>43</v>
      </c>
      <c r="G418" s="229"/>
      <c r="H418" s="247"/>
      <c r="I418" s="242">
        <f t="shared" si="50"/>
        <v>1</v>
      </c>
      <c r="J418" s="243">
        <f t="shared" si="51"/>
        <v>0</v>
      </c>
      <c r="K418" s="234">
        <f t="shared" ref="K418:K429" si="58">I418*J418</f>
        <v>0</v>
      </c>
      <c r="L418" s="35"/>
    </row>
    <row r="419" spans="2:13" ht="34.950000000000003" customHeight="1" x14ac:dyDescent="0.3">
      <c r="B419" s="84" t="str">
        <f t="shared" si="55"/>
        <v>CAD</v>
      </c>
      <c r="C419" s="85">
        <f>IF(ISTEXT(D419),MAX($C$5:$C418)+1,"")</f>
        <v>381</v>
      </c>
      <c r="D419" s="86" t="s">
        <v>9</v>
      </c>
      <c r="E419" s="174" t="s">
        <v>1345</v>
      </c>
      <c r="F419" s="270" t="s">
        <v>43</v>
      </c>
      <c r="G419" s="229"/>
      <c r="H419" s="247"/>
      <c r="I419" s="242">
        <f t="shared" si="50"/>
        <v>3</v>
      </c>
      <c r="J419" s="243">
        <f t="shared" si="51"/>
        <v>0</v>
      </c>
      <c r="K419" s="234">
        <f t="shared" si="58"/>
        <v>0</v>
      </c>
      <c r="L419" s="35"/>
    </row>
    <row r="420" spans="2:13" ht="36" customHeight="1" x14ac:dyDescent="0.3">
      <c r="B420" s="84" t="str">
        <f t="shared" si="55"/>
        <v>CAD</v>
      </c>
      <c r="C420" s="85">
        <f>IF(ISTEXT(D420),MAX($C$5:$C419)+1,"")</f>
        <v>382</v>
      </c>
      <c r="D420" s="86" t="s">
        <v>11</v>
      </c>
      <c r="E420" s="174" t="s">
        <v>1346</v>
      </c>
      <c r="F420" s="270" t="s">
        <v>43</v>
      </c>
      <c r="G420" s="229"/>
      <c r="H420" s="247"/>
      <c r="I420" s="242">
        <f t="shared" si="50"/>
        <v>1</v>
      </c>
      <c r="J420" s="243">
        <f t="shared" si="51"/>
        <v>0</v>
      </c>
      <c r="K420" s="234">
        <f t="shared" si="58"/>
        <v>0</v>
      </c>
      <c r="L420" s="35"/>
    </row>
    <row r="421" spans="2:13" ht="34.950000000000003" customHeight="1" x14ac:dyDescent="0.3">
      <c r="B421" s="84" t="str">
        <f t="shared" si="55"/>
        <v>CAD</v>
      </c>
      <c r="C421" s="85">
        <f>IF(ISTEXT(D421),MAX($C$5:$C420)+1,"")</f>
        <v>383</v>
      </c>
      <c r="D421" s="86" t="s">
        <v>9</v>
      </c>
      <c r="E421" s="174" t="s">
        <v>1347</v>
      </c>
      <c r="F421" s="270" t="s">
        <v>43</v>
      </c>
      <c r="G421" s="229"/>
      <c r="H421" s="247"/>
      <c r="I421" s="242">
        <f t="shared" ref="I421:I484" si="59">VLOOKUP($D421,SpecData,2,FALSE)</f>
        <v>3</v>
      </c>
      <c r="J421" s="243">
        <f t="shared" ref="J421:J484" si="60">VLOOKUP($F421,AvailabilityData,2,FALSE)</f>
        <v>0</v>
      </c>
      <c r="K421" s="234">
        <f t="shared" si="58"/>
        <v>0</v>
      </c>
      <c r="L421" s="35"/>
    </row>
    <row r="422" spans="2:13" ht="27.6" x14ac:dyDescent="0.3">
      <c r="B422" s="84" t="str">
        <f t="shared" si="55"/>
        <v>CAD</v>
      </c>
      <c r="C422" s="85">
        <f>IF(ISTEXT(D422),MAX($C$5:$C421)+1,"")</f>
        <v>384</v>
      </c>
      <c r="D422" s="86" t="s">
        <v>9</v>
      </c>
      <c r="E422" s="174" t="s">
        <v>1348</v>
      </c>
      <c r="F422" s="270" t="s">
        <v>43</v>
      </c>
      <c r="G422" s="229"/>
      <c r="H422" s="247"/>
      <c r="I422" s="242">
        <f t="shared" si="59"/>
        <v>3</v>
      </c>
      <c r="J422" s="243">
        <f t="shared" si="60"/>
        <v>0</v>
      </c>
      <c r="K422" s="234">
        <f t="shared" si="58"/>
        <v>0</v>
      </c>
      <c r="L422" s="35"/>
    </row>
    <row r="423" spans="2:13" ht="34.950000000000003" customHeight="1" x14ac:dyDescent="0.3">
      <c r="B423" s="84" t="str">
        <f t="shared" si="55"/>
        <v>CAD</v>
      </c>
      <c r="C423" s="85">
        <f>IF(ISTEXT(D423),MAX($C$5:$C422)+1,"")</f>
        <v>385</v>
      </c>
      <c r="D423" s="86" t="s">
        <v>9</v>
      </c>
      <c r="E423" s="174" t="s">
        <v>1349</v>
      </c>
      <c r="F423" s="270" t="s">
        <v>43</v>
      </c>
      <c r="G423" s="229"/>
      <c r="H423" s="247"/>
      <c r="I423" s="242">
        <f t="shared" si="59"/>
        <v>3</v>
      </c>
      <c r="J423" s="243">
        <f t="shared" si="60"/>
        <v>0</v>
      </c>
      <c r="K423" s="234">
        <f t="shared" si="58"/>
        <v>0</v>
      </c>
      <c r="L423" s="59"/>
    </row>
    <row r="424" spans="2:13" ht="34.950000000000003" customHeight="1" x14ac:dyDescent="0.3">
      <c r="B424" s="84" t="str">
        <f t="shared" si="55"/>
        <v>CAD</v>
      </c>
      <c r="C424" s="85">
        <f>IF(ISTEXT(D424),MAX($C$5:$C423)+1,"")</f>
        <v>386</v>
      </c>
      <c r="D424" s="86" t="s">
        <v>9</v>
      </c>
      <c r="E424" s="174" t="s">
        <v>1350</v>
      </c>
      <c r="F424" s="270" t="s">
        <v>43</v>
      </c>
      <c r="G424" s="229"/>
      <c r="H424" s="247"/>
      <c r="I424" s="242">
        <f t="shared" si="59"/>
        <v>3</v>
      </c>
      <c r="J424" s="243">
        <f t="shared" si="60"/>
        <v>0</v>
      </c>
      <c r="K424" s="234">
        <f t="shared" si="58"/>
        <v>0</v>
      </c>
      <c r="L424" s="35"/>
    </row>
    <row r="425" spans="2:13" ht="27.6" x14ac:dyDescent="0.3">
      <c r="B425" s="84" t="str">
        <f t="shared" si="55"/>
        <v>CAD</v>
      </c>
      <c r="C425" s="85">
        <f>IF(ISTEXT(D425),MAX($C$5:$C424)+1,"")</f>
        <v>387</v>
      </c>
      <c r="D425" s="86" t="s">
        <v>9</v>
      </c>
      <c r="E425" s="174" t="s">
        <v>1351</v>
      </c>
      <c r="F425" s="270" t="s">
        <v>43</v>
      </c>
      <c r="G425" s="229"/>
      <c r="H425" s="247"/>
      <c r="I425" s="242">
        <f t="shared" si="59"/>
        <v>3</v>
      </c>
      <c r="J425" s="243">
        <f t="shared" si="60"/>
        <v>0</v>
      </c>
      <c r="K425" s="234">
        <f t="shared" si="58"/>
        <v>0</v>
      </c>
      <c r="L425" s="35"/>
    </row>
    <row r="426" spans="2:13" ht="34.950000000000003" customHeight="1" x14ac:dyDescent="0.3">
      <c r="B426" s="84" t="str">
        <f t="shared" si="55"/>
        <v>CAD</v>
      </c>
      <c r="C426" s="85">
        <f>IF(ISTEXT(D426),MAX($C$5:$C425)+1,"")</f>
        <v>388</v>
      </c>
      <c r="D426" s="86" t="s">
        <v>9</v>
      </c>
      <c r="E426" s="174" t="s">
        <v>1352</v>
      </c>
      <c r="F426" s="270" t="s">
        <v>43</v>
      </c>
      <c r="G426" s="229"/>
      <c r="H426" s="247"/>
      <c r="I426" s="242">
        <f t="shared" si="59"/>
        <v>3</v>
      </c>
      <c r="J426" s="243">
        <f t="shared" si="60"/>
        <v>0</v>
      </c>
      <c r="K426" s="234">
        <f t="shared" si="58"/>
        <v>0</v>
      </c>
      <c r="L426" s="35"/>
    </row>
    <row r="427" spans="2:13" ht="27.6" x14ac:dyDescent="0.3">
      <c r="B427" s="84" t="str">
        <f t="shared" si="55"/>
        <v>CAD</v>
      </c>
      <c r="C427" s="85">
        <f>IF(ISTEXT(D427),MAX($C$5:$C426)+1,"")</f>
        <v>389</v>
      </c>
      <c r="D427" s="86" t="s">
        <v>9</v>
      </c>
      <c r="E427" s="174" t="s">
        <v>1353</v>
      </c>
      <c r="F427" s="270" t="s">
        <v>43</v>
      </c>
      <c r="G427" s="229"/>
      <c r="H427" s="247"/>
      <c r="I427" s="242">
        <f t="shared" si="59"/>
        <v>3</v>
      </c>
      <c r="J427" s="243">
        <f t="shared" si="60"/>
        <v>0</v>
      </c>
      <c r="K427" s="234">
        <f t="shared" si="58"/>
        <v>0</v>
      </c>
      <c r="L427" s="35"/>
    </row>
    <row r="428" spans="2:13" ht="34.950000000000003" customHeight="1" x14ac:dyDescent="0.3">
      <c r="B428" s="84" t="str">
        <f t="shared" si="55"/>
        <v>CAD</v>
      </c>
      <c r="C428" s="85">
        <f>IF(ISTEXT(D428),MAX($C$5:$C427)+1,"")</f>
        <v>390</v>
      </c>
      <c r="D428" s="86" t="s">
        <v>10</v>
      </c>
      <c r="E428" s="174" t="s">
        <v>1354</v>
      </c>
      <c r="F428" s="270" t="s">
        <v>43</v>
      </c>
      <c r="G428" s="229"/>
      <c r="H428" s="247"/>
      <c r="I428" s="242">
        <f t="shared" si="59"/>
        <v>2</v>
      </c>
      <c r="J428" s="243">
        <f t="shared" si="60"/>
        <v>0</v>
      </c>
      <c r="K428" s="234">
        <f t="shared" si="58"/>
        <v>0</v>
      </c>
      <c r="L428" s="35"/>
      <c r="M428" s="182"/>
    </row>
    <row r="429" spans="2:13" s="104" customFormat="1" ht="55.2" x14ac:dyDescent="0.3">
      <c r="B429" s="84" t="str">
        <f t="shared" si="55"/>
        <v>CAD</v>
      </c>
      <c r="C429" s="85">
        <f>IF(ISTEXT(D429),MAX($C$5:$C428)+1,"")</f>
        <v>391</v>
      </c>
      <c r="D429" s="86" t="s">
        <v>9</v>
      </c>
      <c r="E429" s="174" t="s">
        <v>1355</v>
      </c>
      <c r="F429" s="270" t="s">
        <v>43</v>
      </c>
      <c r="G429" s="223"/>
      <c r="H429" s="248"/>
      <c r="I429" s="225">
        <f t="shared" si="59"/>
        <v>3</v>
      </c>
      <c r="J429" s="226">
        <f t="shared" si="60"/>
        <v>0</v>
      </c>
      <c r="K429" s="227">
        <f t="shared" si="58"/>
        <v>0</v>
      </c>
      <c r="L429" s="35"/>
      <c r="M429"/>
    </row>
    <row r="430" spans="2:13" ht="34.950000000000003" customHeight="1" x14ac:dyDescent="0.3">
      <c r="B430" s="84" t="str">
        <f t="shared" si="55"/>
        <v>CAD</v>
      </c>
      <c r="C430" s="85">
        <f>IF(ISTEXT(D430),MAX($C$5:$C429)+1,"")</f>
        <v>392</v>
      </c>
      <c r="D430" s="86" t="s">
        <v>9</v>
      </c>
      <c r="E430" s="174" t="s">
        <v>1356</v>
      </c>
      <c r="F430" s="270" t="s">
        <v>43</v>
      </c>
      <c r="G430" s="229"/>
      <c r="H430" s="247"/>
      <c r="I430" s="242">
        <f t="shared" si="59"/>
        <v>3</v>
      </c>
      <c r="J430" s="243">
        <f t="shared" si="60"/>
        <v>0</v>
      </c>
      <c r="K430" s="234">
        <f t="shared" ref="K430:K436" si="61">I430*J430</f>
        <v>0</v>
      </c>
      <c r="L430" s="35"/>
    </row>
    <row r="431" spans="2:13" ht="54" customHeight="1" x14ac:dyDescent="0.3">
      <c r="B431" s="84" t="str">
        <f t="shared" si="55"/>
        <v>CAD</v>
      </c>
      <c r="C431" s="85">
        <f>IF(ISTEXT(D431),MAX($C$5:$C430)+1,"")</f>
        <v>393</v>
      </c>
      <c r="D431" s="86" t="s">
        <v>9</v>
      </c>
      <c r="E431" s="174" t="s">
        <v>1357</v>
      </c>
      <c r="F431" s="270" t="s">
        <v>43</v>
      </c>
      <c r="G431" s="229"/>
      <c r="H431" s="247"/>
      <c r="I431" s="242">
        <f t="shared" si="59"/>
        <v>3</v>
      </c>
      <c r="J431" s="243">
        <f t="shared" si="60"/>
        <v>0</v>
      </c>
      <c r="K431" s="234">
        <f t="shared" si="61"/>
        <v>0</v>
      </c>
      <c r="L431" s="35"/>
    </row>
    <row r="432" spans="2:13" ht="34.950000000000003" customHeight="1" x14ac:dyDescent="0.3">
      <c r="B432" s="84" t="str">
        <f t="shared" si="55"/>
        <v>CAD</v>
      </c>
      <c r="C432" s="85">
        <f>IF(ISTEXT(D432),MAX($C$5:$C431)+1,"")</f>
        <v>394</v>
      </c>
      <c r="D432" s="86" t="s">
        <v>10</v>
      </c>
      <c r="E432" s="174" t="s">
        <v>1358</v>
      </c>
      <c r="F432" s="270" t="s">
        <v>43</v>
      </c>
      <c r="G432" s="229"/>
      <c r="H432" s="247"/>
      <c r="I432" s="242">
        <f t="shared" si="59"/>
        <v>2</v>
      </c>
      <c r="J432" s="243">
        <f t="shared" si="60"/>
        <v>0</v>
      </c>
      <c r="K432" s="234">
        <f t="shared" si="61"/>
        <v>0</v>
      </c>
      <c r="L432" s="35"/>
    </row>
    <row r="433" spans="2:12" ht="34.950000000000003" customHeight="1" x14ac:dyDescent="0.3">
      <c r="B433" s="84" t="str">
        <f t="shared" si="55"/>
        <v>CAD</v>
      </c>
      <c r="C433" s="85">
        <f>IF(ISTEXT(D433),MAX($C$5:$C432)+1,"")</f>
        <v>395</v>
      </c>
      <c r="D433" s="86" t="s">
        <v>10</v>
      </c>
      <c r="E433" s="174" t="s">
        <v>1359</v>
      </c>
      <c r="F433" s="270" t="s">
        <v>43</v>
      </c>
      <c r="G433" s="229"/>
      <c r="H433" s="247"/>
      <c r="I433" s="242">
        <f t="shared" si="59"/>
        <v>2</v>
      </c>
      <c r="J433" s="243">
        <f t="shared" si="60"/>
        <v>0</v>
      </c>
      <c r="K433" s="234">
        <f t="shared" si="61"/>
        <v>0</v>
      </c>
      <c r="L433" s="35"/>
    </row>
    <row r="434" spans="2:12" ht="34.950000000000003" customHeight="1" x14ac:dyDescent="0.3">
      <c r="B434" s="84" t="str">
        <f t="shared" si="55"/>
        <v>CAD</v>
      </c>
      <c r="C434" s="85">
        <f>IF(ISTEXT(D434),MAX($C$5:$C433)+1,"")</f>
        <v>396</v>
      </c>
      <c r="D434" s="86" t="s">
        <v>9</v>
      </c>
      <c r="E434" s="174" t="s">
        <v>1360</v>
      </c>
      <c r="F434" s="270" t="s">
        <v>43</v>
      </c>
      <c r="G434" s="229"/>
      <c r="H434" s="247"/>
      <c r="I434" s="242">
        <f t="shared" si="59"/>
        <v>3</v>
      </c>
      <c r="J434" s="243">
        <f t="shared" si="60"/>
        <v>0</v>
      </c>
      <c r="K434" s="234">
        <f t="shared" si="61"/>
        <v>0</v>
      </c>
      <c r="L434" s="35"/>
    </row>
    <row r="435" spans="2:12" ht="43.2" customHeight="1" x14ac:dyDescent="0.3">
      <c r="B435" s="84" t="str">
        <f t="shared" si="55"/>
        <v>CAD</v>
      </c>
      <c r="C435" s="85">
        <f>IF(ISTEXT(D435),MAX($C$5:$C434)+1,"")</f>
        <v>397</v>
      </c>
      <c r="D435" s="86" t="s">
        <v>9</v>
      </c>
      <c r="E435" s="174" t="s">
        <v>1361</v>
      </c>
      <c r="F435" s="270" t="s">
        <v>43</v>
      </c>
      <c r="G435" s="229"/>
      <c r="H435" s="247"/>
      <c r="I435" s="242">
        <f t="shared" si="59"/>
        <v>3</v>
      </c>
      <c r="J435" s="243">
        <f t="shared" si="60"/>
        <v>0</v>
      </c>
      <c r="K435" s="234">
        <f t="shared" si="61"/>
        <v>0</v>
      </c>
      <c r="L435" s="35"/>
    </row>
    <row r="436" spans="2:12" ht="34.950000000000003" customHeight="1" x14ac:dyDescent="0.3">
      <c r="B436" s="84" t="str">
        <f t="shared" si="55"/>
        <v>CAD</v>
      </c>
      <c r="C436" s="85">
        <f>IF(ISTEXT(D436),MAX($C$5:$C435)+1,"")</f>
        <v>398</v>
      </c>
      <c r="D436" s="86" t="s">
        <v>9</v>
      </c>
      <c r="E436" s="174" t="s">
        <v>1362</v>
      </c>
      <c r="F436" s="270" t="s">
        <v>43</v>
      </c>
      <c r="G436" s="229"/>
      <c r="H436" s="247"/>
      <c r="I436" s="242">
        <f t="shared" si="59"/>
        <v>3</v>
      </c>
      <c r="J436" s="243">
        <f t="shared" si="60"/>
        <v>0</v>
      </c>
      <c r="K436" s="234">
        <f t="shared" si="61"/>
        <v>0</v>
      </c>
      <c r="L436" s="35"/>
    </row>
    <row r="437" spans="2:12" ht="34.950000000000003" customHeight="1" x14ac:dyDescent="0.3">
      <c r="B437" s="84" t="str">
        <f t="shared" si="55"/>
        <v>CAD</v>
      </c>
      <c r="C437" s="85">
        <f>IF(ISTEXT(D437),MAX($C$5:$C436)+1,"")</f>
        <v>399</v>
      </c>
      <c r="D437" s="86" t="s">
        <v>9</v>
      </c>
      <c r="E437" s="174" t="s">
        <v>1363</v>
      </c>
      <c r="F437" s="270" t="s">
        <v>43</v>
      </c>
      <c r="G437" s="223"/>
      <c r="H437" s="248"/>
      <c r="I437" s="225">
        <f t="shared" si="59"/>
        <v>3</v>
      </c>
      <c r="J437" s="226">
        <f t="shared" si="60"/>
        <v>0</v>
      </c>
      <c r="K437" s="227">
        <f>I437*J437</f>
        <v>0</v>
      </c>
      <c r="L437" s="35"/>
    </row>
    <row r="438" spans="2:12" ht="47.4" customHeight="1" x14ac:dyDescent="0.3">
      <c r="B438" s="84" t="str">
        <f t="shared" si="55"/>
        <v>CAD</v>
      </c>
      <c r="C438" s="85">
        <f>IF(ISTEXT(D438),MAX($C$5:$C437)+1,"")</f>
        <v>400</v>
      </c>
      <c r="D438" s="86" t="s">
        <v>9</v>
      </c>
      <c r="E438" s="174" t="s">
        <v>1364</v>
      </c>
      <c r="F438" s="270" t="s">
        <v>43</v>
      </c>
      <c r="G438" s="229"/>
      <c r="H438" s="247"/>
      <c r="I438" s="242">
        <f t="shared" si="59"/>
        <v>3</v>
      </c>
      <c r="J438" s="243">
        <f t="shared" si="60"/>
        <v>0</v>
      </c>
      <c r="K438" s="234">
        <f>I438*J438</f>
        <v>0</v>
      </c>
      <c r="L438" s="35"/>
    </row>
    <row r="439" spans="2:12" ht="34.950000000000003" customHeight="1" x14ac:dyDescent="0.3">
      <c r="B439" s="84" t="str">
        <f t="shared" si="55"/>
        <v>CAD</v>
      </c>
      <c r="C439" s="85">
        <f>IF(ISTEXT(D439),MAX($C$5:$C438)+1,"")</f>
        <v>401</v>
      </c>
      <c r="D439" s="86" t="s">
        <v>9</v>
      </c>
      <c r="E439" s="179" t="s">
        <v>1365</v>
      </c>
      <c r="F439" s="270" t="s">
        <v>43</v>
      </c>
      <c r="G439" s="229"/>
      <c r="H439" s="247"/>
      <c r="I439" s="242">
        <f t="shared" si="59"/>
        <v>3</v>
      </c>
      <c r="J439" s="243">
        <f t="shared" si="60"/>
        <v>0</v>
      </c>
      <c r="K439" s="234">
        <f>I439*J439</f>
        <v>0</v>
      </c>
      <c r="L439" s="35"/>
    </row>
    <row r="440" spans="2:12" ht="46.2" customHeight="1" x14ac:dyDescent="0.3">
      <c r="B440" s="84" t="str">
        <f t="shared" si="55"/>
        <v>CAD</v>
      </c>
      <c r="C440" s="85">
        <f>IF(ISTEXT(D440),MAX($C$5:$C439)+1,"")</f>
        <v>402</v>
      </c>
      <c r="D440" s="86" t="s">
        <v>9</v>
      </c>
      <c r="E440" s="179" t="s">
        <v>1366</v>
      </c>
      <c r="F440" s="270" t="s">
        <v>43</v>
      </c>
      <c r="G440" s="229"/>
      <c r="H440" s="247"/>
      <c r="I440" s="242">
        <f t="shared" si="59"/>
        <v>3</v>
      </c>
      <c r="J440" s="243">
        <f t="shared" si="60"/>
        <v>0</v>
      </c>
      <c r="K440" s="234">
        <f>I440*J440</f>
        <v>0</v>
      </c>
      <c r="L440" s="35"/>
    </row>
    <row r="441" spans="2:12" ht="34.950000000000003" customHeight="1" x14ac:dyDescent="0.3">
      <c r="B441" s="84" t="str">
        <f t="shared" si="55"/>
        <v>CAD</v>
      </c>
      <c r="C441" s="85">
        <f>IF(ISTEXT(D441),MAX($C$5:$C440)+1,"")</f>
        <v>403</v>
      </c>
      <c r="D441" s="86" t="s">
        <v>10</v>
      </c>
      <c r="E441" s="174" t="s">
        <v>1367</v>
      </c>
      <c r="F441" s="270" t="s">
        <v>43</v>
      </c>
      <c r="G441" s="229"/>
      <c r="H441" s="247"/>
      <c r="I441" s="242">
        <f t="shared" si="59"/>
        <v>2</v>
      </c>
      <c r="J441" s="243">
        <f t="shared" si="60"/>
        <v>0</v>
      </c>
      <c r="K441" s="234">
        <f>I441*J441</f>
        <v>0</v>
      </c>
      <c r="L441" s="35"/>
    </row>
    <row r="442" spans="2:12" ht="34.950000000000003" customHeight="1" x14ac:dyDescent="0.3">
      <c r="B442" s="103" t="s">
        <v>1368</v>
      </c>
      <c r="C442" s="103"/>
      <c r="D442" s="103"/>
      <c r="E442" s="103"/>
      <c r="F442" s="194"/>
      <c r="G442" s="103"/>
      <c r="H442" s="103"/>
      <c r="I442" s="103"/>
      <c r="J442" s="103"/>
      <c r="K442" s="103"/>
      <c r="L442" s="103"/>
    </row>
    <row r="443" spans="2:12" ht="34.950000000000003" customHeight="1" x14ac:dyDescent="0.3">
      <c r="B443" s="84" t="str">
        <f t="shared" si="55"/>
        <v>CAD</v>
      </c>
      <c r="C443" s="85">
        <f>IF(ISTEXT(D443),MAX($C$5:$C441)+1,"")</f>
        <v>404</v>
      </c>
      <c r="D443" s="86" t="s">
        <v>9</v>
      </c>
      <c r="E443" s="174" t="s">
        <v>1369</v>
      </c>
      <c r="F443" s="270" t="s">
        <v>43</v>
      </c>
      <c r="G443" s="229"/>
      <c r="H443" s="247"/>
      <c r="I443" s="242">
        <f t="shared" si="59"/>
        <v>3</v>
      </c>
      <c r="J443" s="243">
        <f t="shared" si="60"/>
        <v>0</v>
      </c>
      <c r="K443" s="234">
        <f t="shared" ref="K443:K467" si="62">I443*J443</f>
        <v>0</v>
      </c>
      <c r="L443" s="35"/>
    </row>
    <row r="444" spans="2:12" ht="34.950000000000003" customHeight="1" x14ac:dyDescent="0.3">
      <c r="B444" s="84" t="str">
        <f t="shared" si="55"/>
        <v>CAD</v>
      </c>
      <c r="C444" s="85">
        <f>IF(ISTEXT(D444),MAX($C$5:$C443)+1,"")</f>
        <v>405</v>
      </c>
      <c r="D444" s="86" t="s">
        <v>9</v>
      </c>
      <c r="E444" s="174" t="s">
        <v>1370</v>
      </c>
      <c r="F444" s="270" t="s">
        <v>43</v>
      </c>
      <c r="G444" s="223"/>
      <c r="H444" s="248"/>
      <c r="I444" s="225">
        <f t="shared" si="59"/>
        <v>3</v>
      </c>
      <c r="J444" s="226">
        <f t="shared" si="60"/>
        <v>0</v>
      </c>
      <c r="K444" s="227">
        <f t="shared" si="62"/>
        <v>0</v>
      </c>
      <c r="L444" s="35"/>
    </row>
    <row r="445" spans="2:12" ht="34.950000000000003" customHeight="1" x14ac:dyDescent="0.3">
      <c r="B445" s="84" t="str">
        <f t="shared" si="55"/>
        <v>CAD</v>
      </c>
      <c r="C445" s="85">
        <f>IF(ISTEXT(D445),MAX($C$5:$C444)+1,"")</f>
        <v>406</v>
      </c>
      <c r="D445" s="86" t="s">
        <v>11</v>
      </c>
      <c r="E445" s="174" t="s">
        <v>1371</v>
      </c>
      <c r="F445" s="270" t="s">
        <v>43</v>
      </c>
      <c r="G445" s="229"/>
      <c r="H445" s="247"/>
      <c r="I445" s="242">
        <f t="shared" si="59"/>
        <v>1</v>
      </c>
      <c r="J445" s="243">
        <f t="shared" si="60"/>
        <v>0</v>
      </c>
      <c r="K445" s="234">
        <f t="shared" si="62"/>
        <v>0</v>
      </c>
      <c r="L445" s="35"/>
    </row>
    <row r="446" spans="2:12" ht="34.950000000000003" customHeight="1" x14ac:dyDescent="0.3">
      <c r="B446" s="84" t="str">
        <f t="shared" si="55"/>
        <v>CAD</v>
      </c>
      <c r="C446" s="85">
        <f>IF(ISTEXT(D446),MAX($C$5:$C445)+1,"")</f>
        <v>407</v>
      </c>
      <c r="D446" s="86" t="s">
        <v>9</v>
      </c>
      <c r="E446" s="174" t="s">
        <v>1372</v>
      </c>
      <c r="F446" s="270" t="s">
        <v>43</v>
      </c>
      <c r="G446" s="229"/>
      <c r="H446" s="247"/>
      <c r="I446" s="242">
        <f t="shared" si="59"/>
        <v>3</v>
      </c>
      <c r="J446" s="243">
        <f t="shared" si="60"/>
        <v>0</v>
      </c>
      <c r="K446" s="234">
        <f t="shared" si="62"/>
        <v>0</v>
      </c>
      <c r="L446" s="35"/>
    </row>
    <row r="447" spans="2:12" ht="34.950000000000003" customHeight="1" x14ac:dyDescent="0.3">
      <c r="B447" s="84" t="str">
        <f t="shared" ref="B447:B511" si="63">IF(C447="","",$B$4)</f>
        <v>CAD</v>
      </c>
      <c r="C447" s="85">
        <f>IF(ISTEXT(D447),MAX($C$5:$C446)+1,"")</f>
        <v>408</v>
      </c>
      <c r="D447" s="86" t="s">
        <v>9</v>
      </c>
      <c r="E447" s="174" t="s">
        <v>1373</v>
      </c>
      <c r="F447" s="270" t="s">
        <v>43</v>
      </c>
      <c r="G447" s="229"/>
      <c r="H447" s="247"/>
      <c r="I447" s="242">
        <f t="shared" si="59"/>
        <v>3</v>
      </c>
      <c r="J447" s="243">
        <f t="shared" si="60"/>
        <v>0</v>
      </c>
      <c r="K447" s="234">
        <f t="shared" si="62"/>
        <v>0</v>
      </c>
      <c r="L447" s="35"/>
    </row>
    <row r="448" spans="2:12" ht="34.950000000000003" customHeight="1" x14ac:dyDescent="0.3">
      <c r="B448" s="84" t="str">
        <f t="shared" si="63"/>
        <v>CAD</v>
      </c>
      <c r="C448" s="85">
        <f>IF(ISTEXT(D448),MAX($C$5:$C447)+1,"")</f>
        <v>409</v>
      </c>
      <c r="D448" s="86" t="s">
        <v>9</v>
      </c>
      <c r="E448" s="174" t="s">
        <v>1374</v>
      </c>
      <c r="F448" s="270" t="s">
        <v>43</v>
      </c>
      <c r="G448" s="229"/>
      <c r="H448" s="247"/>
      <c r="I448" s="242">
        <f t="shared" si="59"/>
        <v>3</v>
      </c>
      <c r="J448" s="243">
        <f t="shared" si="60"/>
        <v>0</v>
      </c>
      <c r="K448" s="234">
        <f t="shared" si="62"/>
        <v>0</v>
      </c>
      <c r="L448" s="35"/>
    </row>
    <row r="449" spans="2:13" ht="34.950000000000003" customHeight="1" x14ac:dyDescent="0.3">
      <c r="B449" s="84" t="str">
        <f t="shared" si="63"/>
        <v>CAD</v>
      </c>
      <c r="C449" s="85">
        <f>IF(ISTEXT(D449),MAX($C$5:$C448)+1,"")</f>
        <v>410</v>
      </c>
      <c r="D449" s="86" t="s">
        <v>9</v>
      </c>
      <c r="E449" s="174" t="s">
        <v>1375</v>
      </c>
      <c r="F449" s="270" t="s">
        <v>43</v>
      </c>
      <c r="G449" s="229"/>
      <c r="H449" s="247"/>
      <c r="I449" s="242">
        <f t="shared" si="59"/>
        <v>3</v>
      </c>
      <c r="J449" s="243">
        <f t="shared" si="60"/>
        <v>0</v>
      </c>
      <c r="K449" s="234">
        <f t="shared" si="62"/>
        <v>0</v>
      </c>
      <c r="L449" s="35"/>
    </row>
    <row r="450" spans="2:13" ht="34.950000000000003" customHeight="1" x14ac:dyDescent="0.3">
      <c r="B450" s="84" t="str">
        <f t="shared" si="63"/>
        <v>CAD</v>
      </c>
      <c r="C450" s="85">
        <f>IF(ISTEXT(D450),MAX($C$5:$C449)+1,"")</f>
        <v>411</v>
      </c>
      <c r="D450" s="86" t="s">
        <v>9</v>
      </c>
      <c r="E450" s="174" t="s">
        <v>1376</v>
      </c>
      <c r="F450" s="270" t="s">
        <v>43</v>
      </c>
      <c r="G450" s="223"/>
      <c r="H450" s="248"/>
      <c r="I450" s="225">
        <f t="shared" si="59"/>
        <v>3</v>
      </c>
      <c r="J450" s="226">
        <f t="shared" si="60"/>
        <v>0</v>
      </c>
      <c r="K450" s="227">
        <f t="shared" si="62"/>
        <v>0</v>
      </c>
      <c r="L450" s="35"/>
    </row>
    <row r="451" spans="2:13" ht="34.950000000000003" customHeight="1" x14ac:dyDescent="0.3">
      <c r="B451" s="84" t="str">
        <f t="shared" si="63"/>
        <v>CAD</v>
      </c>
      <c r="C451" s="85">
        <f>IF(ISTEXT(D451),MAX($C$5:$C450)+1,"")</f>
        <v>412</v>
      </c>
      <c r="D451" s="86" t="s">
        <v>9</v>
      </c>
      <c r="E451" s="174" t="s">
        <v>1377</v>
      </c>
      <c r="F451" s="270" t="s">
        <v>43</v>
      </c>
      <c r="G451" s="229"/>
      <c r="H451" s="247"/>
      <c r="I451" s="242">
        <f t="shared" si="59"/>
        <v>3</v>
      </c>
      <c r="J451" s="243">
        <f t="shared" si="60"/>
        <v>0</v>
      </c>
      <c r="K451" s="234">
        <f t="shared" si="62"/>
        <v>0</v>
      </c>
      <c r="L451" s="35"/>
    </row>
    <row r="452" spans="2:13" ht="34.950000000000003" customHeight="1" x14ac:dyDescent="0.3">
      <c r="B452" s="84" t="str">
        <f t="shared" si="63"/>
        <v>CAD</v>
      </c>
      <c r="C452" s="85">
        <f>IF(ISTEXT(D452),MAX($C$5:$C451)+1,"")</f>
        <v>413</v>
      </c>
      <c r="D452" s="86" t="s">
        <v>9</v>
      </c>
      <c r="E452" s="174" t="s">
        <v>1378</v>
      </c>
      <c r="F452" s="270" t="s">
        <v>43</v>
      </c>
      <c r="G452" s="229"/>
      <c r="H452" s="247"/>
      <c r="I452" s="242">
        <f t="shared" si="59"/>
        <v>3</v>
      </c>
      <c r="J452" s="243">
        <f t="shared" si="60"/>
        <v>0</v>
      </c>
      <c r="K452" s="234">
        <f t="shared" si="62"/>
        <v>0</v>
      </c>
      <c r="L452" s="35"/>
    </row>
    <row r="453" spans="2:13" ht="34.950000000000003" customHeight="1" x14ac:dyDescent="0.3">
      <c r="B453" s="84" t="str">
        <f t="shared" si="63"/>
        <v>CAD</v>
      </c>
      <c r="C453" s="85">
        <f>IF(ISTEXT(D453),MAX($C$5:$C452)+1,"")</f>
        <v>414</v>
      </c>
      <c r="D453" s="86" t="s">
        <v>9</v>
      </c>
      <c r="E453" s="174" t="s">
        <v>1379</v>
      </c>
      <c r="F453" s="270" t="s">
        <v>43</v>
      </c>
      <c r="G453" s="229"/>
      <c r="H453" s="247"/>
      <c r="I453" s="242">
        <f t="shared" si="59"/>
        <v>3</v>
      </c>
      <c r="J453" s="243">
        <f t="shared" si="60"/>
        <v>0</v>
      </c>
      <c r="K453" s="234">
        <f t="shared" si="62"/>
        <v>0</v>
      </c>
      <c r="L453" s="35"/>
    </row>
    <row r="454" spans="2:13" ht="34.950000000000003" customHeight="1" x14ac:dyDescent="0.3">
      <c r="B454" s="84" t="str">
        <f t="shared" si="63"/>
        <v>CAD</v>
      </c>
      <c r="C454" s="85">
        <f>IF(ISTEXT(D454),MAX($C$5:$C453)+1,"")</f>
        <v>415</v>
      </c>
      <c r="D454" s="86" t="s">
        <v>9</v>
      </c>
      <c r="E454" s="174" t="s">
        <v>1380</v>
      </c>
      <c r="F454" s="270" t="s">
        <v>43</v>
      </c>
      <c r="G454" s="229"/>
      <c r="H454" s="247"/>
      <c r="I454" s="242">
        <f t="shared" si="59"/>
        <v>3</v>
      </c>
      <c r="J454" s="243">
        <f t="shared" si="60"/>
        <v>0</v>
      </c>
      <c r="K454" s="234">
        <f t="shared" si="62"/>
        <v>0</v>
      </c>
      <c r="L454" s="35"/>
      <c r="M454" s="182"/>
    </row>
    <row r="455" spans="2:13" s="104" customFormat="1" ht="27.6" x14ac:dyDescent="0.3">
      <c r="B455" s="84" t="str">
        <f t="shared" si="63"/>
        <v>CAD</v>
      </c>
      <c r="C455" s="85">
        <f>IF(ISTEXT(D455),MAX($C$5:$C454)+1,"")</f>
        <v>416</v>
      </c>
      <c r="D455" s="86" t="s">
        <v>11</v>
      </c>
      <c r="E455" s="174" t="s">
        <v>1381</v>
      </c>
      <c r="F455" s="270" t="s">
        <v>43</v>
      </c>
      <c r="G455" s="229"/>
      <c r="H455" s="247"/>
      <c r="I455" s="242">
        <f t="shared" si="59"/>
        <v>1</v>
      </c>
      <c r="J455" s="243">
        <f t="shared" si="60"/>
        <v>0</v>
      </c>
      <c r="K455" s="234">
        <f t="shared" si="62"/>
        <v>0</v>
      </c>
      <c r="L455" s="35"/>
      <c r="M455"/>
    </row>
    <row r="456" spans="2:13" ht="34.950000000000003" customHeight="1" x14ac:dyDescent="0.3">
      <c r="B456" s="84" t="str">
        <f t="shared" si="63"/>
        <v>CAD</v>
      </c>
      <c r="C456" s="85">
        <f>IF(ISTEXT(D456),MAX($C$5:$C455)+1,"")</f>
        <v>417</v>
      </c>
      <c r="D456" s="86" t="s">
        <v>9</v>
      </c>
      <c r="E456" s="174" t="s">
        <v>1382</v>
      </c>
      <c r="F456" s="270" t="s">
        <v>43</v>
      </c>
      <c r="G456" s="223"/>
      <c r="H456" s="248"/>
      <c r="I456" s="225">
        <f t="shared" si="59"/>
        <v>3</v>
      </c>
      <c r="J456" s="226">
        <f t="shared" si="60"/>
        <v>0</v>
      </c>
      <c r="K456" s="227">
        <f t="shared" si="62"/>
        <v>0</v>
      </c>
      <c r="L456" s="35"/>
    </row>
    <row r="457" spans="2:13" ht="34.950000000000003" customHeight="1" x14ac:dyDescent="0.3">
      <c r="B457" s="84" t="str">
        <f t="shared" si="63"/>
        <v>CAD</v>
      </c>
      <c r="C457" s="85">
        <f>IF(ISTEXT(D457),MAX($C$5:$C456)+1,"")</f>
        <v>418</v>
      </c>
      <c r="D457" s="86" t="s">
        <v>11</v>
      </c>
      <c r="E457" s="174" t="s">
        <v>1383</v>
      </c>
      <c r="F457" s="270" t="s">
        <v>43</v>
      </c>
      <c r="G457" s="229"/>
      <c r="H457" s="247"/>
      <c r="I457" s="242">
        <f t="shared" si="59"/>
        <v>1</v>
      </c>
      <c r="J457" s="243">
        <f t="shared" si="60"/>
        <v>0</v>
      </c>
      <c r="K457" s="234">
        <f t="shared" si="62"/>
        <v>0</v>
      </c>
      <c r="L457" s="35"/>
    </row>
    <row r="458" spans="2:13" ht="34.950000000000003" customHeight="1" x14ac:dyDescent="0.3">
      <c r="B458" s="84" t="str">
        <f t="shared" si="63"/>
        <v>CAD</v>
      </c>
      <c r="C458" s="85">
        <f>IF(ISTEXT(D458),MAX($C$5:$C457)+1,"")</f>
        <v>419</v>
      </c>
      <c r="D458" s="86" t="s">
        <v>9</v>
      </c>
      <c r="E458" s="174" t="s">
        <v>1384</v>
      </c>
      <c r="F458" s="270" t="s">
        <v>43</v>
      </c>
      <c r="G458" s="229"/>
      <c r="H458" s="247"/>
      <c r="I458" s="242">
        <f t="shared" si="59"/>
        <v>3</v>
      </c>
      <c r="J458" s="243">
        <f t="shared" si="60"/>
        <v>0</v>
      </c>
      <c r="K458" s="234">
        <f t="shared" si="62"/>
        <v>0</v>
      </c>
      <c r="L458" s="35"/>
    </row>
    <row r="459" spans="2:13" ht="34.950000000000003" customHeight="1" x14ac:dyDescent="0.3">
      <c r="B459" s="84" t="str">
        <f t="shared" si="63"/>
        <v>CAD</v>
      </c>
      <c r="C459" s="85">
        <f>IF(ISTEXT(D459),MAX($C$5:$C458)+1,"")</f>
        <v>420</v>
      </c>
      <c r="D459" s="86" t="s">
        <v>9</v>
      </c>
      <c r="E459" s="174" t="s">
        <v>1385</v>
      </c>
      <c r="F459" s="270" t="s">
        <v>43</v>
      </c>
      <c r="G459" s="229"/>
      <c r="H459" s="247"/>
      <c r="I459" s="242">
        <f t="shared" si="59"/>
        <v>3</v>
      </c>
      <c r="J459" s="243">
        <f t="shared" si="60"/>
        <v>0</v>
      </c>
      <c r="K459" s="234">
        <f t="shared" si="62"/>
        <v>0</v>
      </c>
      <c r="L459" s="35"/>
    </row>
    <row r="460" spans="2:13" ht="37.950000000000003" customHeight="1" x14ac:dyDescent="0.3">
      <c r="B460" s="84" t="str">
        <f t="shared" si="63"/>
        <v>CAD</v>
      </c>
      <c r="C460" s="85">
        <f>IF(ISTEXT(D460),MAX($C$5:$C459)+1,"")</f>
        <v>421</v>
      </c>
      <c r="D460" s="86" t="s">
        <v>9</v>
      </c>
      <c r="E460" s="174" t="s">
        <v>1386</v>
      </c>
      <c r="F460" s="270" t="s">
        <v>43</v>
      </c>
      <c r="G460" s="229"/>
      <c r="H460" s="247"/>
      <c r="I460" s="242">
        <f t="shared" si="59"/>
        <v>3</v>
      </c>
      <c r="J460" s="243">
        <f t="shared" si="60"/>
        <v>0</v>
      </c>
      <c r="K460" s="234">
        <f t="shared" si="62"/>
        <v>0</v>
      </c>
      <c r="L460" s="35"/>
    </row>
    <row r="461" spans="2:13" ht="34.950000000000003" customHeight="1" x14ac:dyDescent="0.3">
      <c r="B461" s="84" t="str">
        <f t="shared" si="63"/>
        <v>CAD</v>
      </c>
      <c r="C461" s="85">
        <f>IF(ISTEXT(D461),MAX($C$5:$C460)+1,"")</f>
        <v>422</v>
      </c>
      <c r="D461" s="86" t="s">
        <v>9</v>
      </c>
      <c r="E461" s="174" t="s">
        <v>1387</v>
      </c>
      <c r="F461" s="270" t="s">
        <v>43</v>
      </c>
      <c r="G461" s="229"/>
      <c r="H461" s="247"/>
      <c r="I461" s="242">
        <f t="shared" si="59"/>
        <v>3</v>
      </c>
      <c r="J461" s="243">
        <f t="shared" si="60"/>
        <v>0</v>
      </c>
      <c r="K461" s="234">
        <f t="shared" si="62"/>
        <v>0</v>
      </c>
      <c r="L461" s="35"/>
    </row>
    <row r="462" spans="2:13" ht="34.950000000000003" customHeight="1" x14ac:dyDescent="0.3">
      <c r="B462" s="84" t="str">
        <f t="shared" si="63"/>
        <v>CAD</v>
      </c>
      <c r="C462" s="85">
        <f>IF(ISTEXT(D462),MAX($C$5:$C461)+1,"")</f>
        <v>423</v>
      </c>
      <c r="D462" s="86" t="s">
        <v>9</v>
      </c>
      <c r="E462" s="174" t="s">
        <v>1388</v>
      </c>
      <c r="F462" s="270" t="s">
        <v>43</v>
      </c>
      <c r="G462" s="223"/>
      <c r="H462" s="248"/>
      <c r="I462" s="225">
        <f t="shared" si="59"/>
        <v>3</v>
      </c>
      <c r="J462" s="226">
        <f t="shared" si="60"/>
        <v>0</v>
      </c>
      <c r="K462" s="227">
        <f t="shared" si="62"/>
        <v>0</v>
      </c>
      <c r="L462" s="35"/>
    </row>
    <row r="463" spans="2:13" ht="34.950000000000003" customHeight="1" x14ac:dyDescent="0.3">
      <c r="B463" s="84" t="str">
        <f t="shared" si="63"/>
        <v>CAD</v>
      </c>
      <c r="C463" s="85">
        <f>IF(ISTEXT(D463),MAX($C$5:$C462)+1,"")</f>
        <v>424</v>
      </c>
      <c r="D463" s="86" t="s">
        <v>9</v>
      </c>
      <c r="E463" s="174" t="s">
        <v>1389</v>
      </c>
      <c r="F463" s="270" t="s">
        <v>43</v>
      </c>
      <c r="G463" s="229"/>
      <c r="H463" s="247"/>
      <c r="I463" s="242">
        <f t="shared" si="59"/>
        <v>3</v>
      </c>
      <c r="J463" s="243">
        <f t="shared" si="60"/>
        <v>0</v>
      </c>
      <c r="K463" s="234">
        <f t="shared" si="62"/>
        <v>0</v>
      </c>
      <c r="L463" s="35"/>
    </row>
    <row r="464" spans="2:13" ht="34.950000000000003" customHeight="1" x14ac:dyDescent="0.3">
      <c r="B464" s="84" t="str">
        <f t="shared" si="63"/>
        <v>CAD</v>
      </c>
      <c r="C464" s="85">
        <f>IF(ISTEXT(D464),MAX($C$5:$C463)+1,"")</f>
        <v>425</v>
      </c>
      <c r="D464" s="86" t="s">
        <v>11</v>
      </c>
      <c r="E464" s="174" t="s">
        <v>1390</v>
      </c>
      <c r="F464" s="270" t="s">
        <v>43</v>
      </c>
      <c r="G464" s="229"/>
      <c r="H464" s="247"/>
      <c r="I464" s="242">
        <f t="shared" si="59"/>
        <v>1</v>
      </c>
      <c r="J464" s="243">
        <f t="shared" si="60"/>
        <v>0</v>
      </c>
      <c r="K464" s="234">
        <f t="shared" si="62"/>
        <v>0</v>
      </c>
      <c r="L464" s="35"/>
    </row>
    <row r="465" spans="2:13" ht="34.950000000000003" customHeight="1" x14ac:dyDescent="0.3">
      <c r="B465" s="84" t="str">
        <f t="shared" si="63"/>
        <v>CAD</v>
      </c>
      <c r="C465" s="85">
        <f>IF(ISTEXT(D465),MAX($C$5:$C464)+1,"")</f>
        <v>426</v>
      </c>
      <c r="D465" s="86" t="s">
        <v>10</v>
      </c>
      <c r="E465" s="174" t="s">
        <v>1391</v>
      </c>
      <c r="F465" s="270" t="s">
        <v>43</v>
      </c>
      <c r="G465" s="229"/>
      <c r="H465" s="247"/>
      <c r="I465" s="242">
        <f t="shared" si="59"/>
        <v>2</v>
      </c>
      <c r="J465" s="243">
        <f t="shared" si="60"/>
        <v>0</v>
      </c>
      <c r="K465" s="234">
        <f t="shared" si="62"/>
        <v>0</v>
      </c>
      <c r="L465" s="35"/>
    </row>
    <row r="466" spans="2:13" ht="34.950000000000003" customHeight="1" x14ac:dyDescent="0.3">
      <c r="B466" s="84" t="str">
        <f t="shared" si="63"/>
        <v>CAD</v>
      </c>
      <c r="C466" s="85">
        <f>IF(ISTEXT(D466),MAX($C$5:$C465)+1,"")</f>
        <v>427</v>
      </c>
      <c r="D466" s="86" t="s">
        <v>9</v>
      </c>
      <c r="E466" s="174" t="s">
        <v>1392</v>
      </c>
      <c r="F466" s="270" t="s">
        <v>43</v>
      </c>
      <c r="G466" s="229"/>
      <c r="H466" s="247"/>
      <c r="I466" s="242">
        <f t="shared" si="59"/>
        <v>3</v>
      </c>
      <c r="J466" s="243">
        <f t="shared" si="60"/>
        <v>0</v>
      </c>
      <c r="K466" s="234">
        <f t="shared" si="62"/>
        <v>0</v>
      </c>
      <c r="L466" s="35"/>
      <c r="M466" s="182"/>
    </row>
    <row r="467" spans="2:13" s="104" customFormat="1" ht="33" customHeight="1" x14ac:dyDescent="0.3">
      <c r="B467" s="84" t="str">
        <f t="shared" si="63"/>
        <v>CAD</v>
      </c>
      <c r="C467" s="85">
        <f>IF(ISTEXT(D467),MAX($C$5:$C466)+1,"")</f>
        <v>428</v>
      </c>
      <c r="D467" s="86" t="s">
        <v>9</v>
      </c>
      <c r="E467" s="174" t="s">
        <v>1393</v>
      </c>
      <c r="F467" s="270" t="s">
        <v>43</v>
      </c>
      <c r="G467" s="229"/>
      <c r="H467" s="247"/>
      <c r="I467" s="242">
        <f t="shared" si="59"/>
        <v>3</v>
      </c>
      <c r="J467" s="243">
        <f t="shared" si="60"/>
        <v>0</v>
      </c>
      <c r="K467" s="234">
        <f t="shared" si="62"/>
        <v>0</v>
      </c>
      <c r="L467" s="35"/>
      <c r="M467"/>
    </row>
    <row r="468" spans="2:13" ht="34.950000000000003" customHeight="1" x14ac:dyDescent="0.3">
      <c r="B468" s="103" t="s">
        <v>1394</v>
      </c>
      <c r="C468" s="103"/>
      <c r="D468" s="103"/>
      <c r="E468" s="103"/>
      <c r="F468" s="194"/>
      <c r="G468" s="103"/>
      <c r="H468" s="103"/>
      <c r="I468" s="103"/>
      <c r="J468" s="103"/>
      <c r="K468" s="103"/>
      <c r="L468" s="103"/>
    </row>
    <row r="469" spans="2:13" ht="34.950000000000003" customHeight="1" x14ac:dyDescent="0.3">
      <c r="B469" s="84" t="str">
        <f t="shared" si="63"/>
        <v>CAD</v>
      </c>
      <c r="C469" s="85">
        <f>IF(ISTEXT(D469),MAX($C$5:$C468)+1,"")</f>
        <v>429</v>
      </c>
      <c r="D469" s="86" t="s">
        <v>9</v>
      </c>
      <c r="E469" s="195" t="s">
        <v>1395</v>
      </c>
      <c r="F469" s="270" t="s">
        <v>43</v>
      </c>
      <c r="G469" s="229"/>
      <c r="H469" s="247"/>
      <c r="I469" s="242">
        <f t="shared" si="59"/>
        <v>3</v>
      </c>
      <c r="J469" s="243">
        <f t="shared" si="60"/>
        <v>0</v>
      </c>
      <c r="K469" s="234">
        <f t="shared" ref="K469:K479" si="64">I469*J469</f>
        <v>0</v>
      </c>
      <c r="L469" s="35"/>
    </row>
    <row r="470" spans="2:13" ht="34.950000000000003" customHeight="1" x14ac:dyDescent="0.3">
      <c r="B470" s="84" t="str">
        <f t="shared" si="63"/>
        <v>CAD</v>
      </c>
      <c r="C470" s="85">
        <f>IF(ISTEXT(D470),MAX($C$5:$C469)+1,"")</f>
        <v>430</v>
      </c>
      <c r="D470" s="86" t="s">
        <v>9</v>
      </c>
      <c r="E470" s="175" t="s">
        <v>1396</v>
      </c>
      <c r="F470" s="270" t="s">
        <v>43</v>
      </c>
      <c r="G470" s="229"/>
      <c r="H470" s="247"/>
      <c r="I470" s="242">
        <f t="shared" si="59"/>
        <v>3</v>
      </c>
      <c r="J470" s="243">
        <f t="shared" si="60"/>
        <v>0</v>
      </c>
      <c r="K470" s="234">
        <f t="shared" si="64"/>
        <v>0</v>
      </c>
      <c r="L470" s="35"/>
    </row>
    <row r="471" spans="2:13" ht="34.950000000000003" customHeight="1" x14ac:dyDescent="0.3">
      <c r="B471" s="84" t="str">
        <f t="shared" si="63"/>
        <v>CAD</v>
      </c>
      <c r="C471" s="85">
        <f>IF(ISTEXT(D471),MAX($C$5:$C470)+1,"")</f>
        <v>431</v>
      </c>
      <c r="D471" s="86" t="s">
        <v>9</v>
      </c>
      <c r="E471" s="175" t="s">
        <v>1397</v>
      </c>
      <c r="F471" s="270" t="s">
        <v>43</v>
      </c>
      <c r="G471" s="229"/>
      <c r="H471" s="247"/>
      <c r="I471" s="242">
        <f t="shared" si="59"/>
        <v>3</v>
      </c>
      <c r="J471" s="243">
        <f t="shared" si="60"/>
        <v>0</v>
      </c>
      <c r="K471" s="234">
        <f t="shared" si="64"/>
        <v>0</v>
      </c>
      <c r="L471" s="35"/>
    </row>
    <row r="472" spans="2:13" ht="34.950000000000003" customHeight="1" x14ac:dyDescent="0.3">
      <c r="B472" s="84" t="str">
        <f t="shared" si="63"/>
        <v>CAD</v>
      </c>
      <c r="C472" s="85">
        <f>IF(ISTEXT(D472),MAX($C$5:$C471)+1,"")</f>
        <v>432</v>
      </c>
      <c r="D472" s="86" t="s">
        <v>9</v>
      </c>
      <c r="E472" s="175" t="s">
        <v>1398</v>
      </c>
      <c r="F472" s="270" t="s">
        <v>43</v>
      </c>
      <c r="G472" s="229"/>
      <c r="H472" s="247"/>
      <c r="I472" s="242">
        <f t="shared" si="59"/>
        <v>3</v>
      </c>
      <c r="J472" s="243">
        <f t="shared" si="60"/>
        <v>0</v>
      </c>
      <c r="K472" s="234">
        <f t="shared" si="64"/>
        <v>0</v>
      </c>
      <c r="L472" s="35"/>
      <c r="M472" s="182"/>
    </row>
    <row r="473" spans="2:13" s="104" customFormat="1" ht="55.2" x14ac:dyDescent="0.3">
      <c r="B473" s="84" t="str">
        <f t="shared" si="63"/>
        <v>CAD</v>
      </c>
      <c r="C473" s="85">
        <f>IF(ISTEXT(D473),MAX($C$5:$C472)+1,"")</f>
        <v>433</v>
      </c>
      <c r="D473" s="86" t="s">
        <v>9</v>
      </c>
      <c r="E473" s="175" t="s">
        <v>1399</v>
      </c>
      <c r="F473" s="270" t="s">
        <v>43</v>
      </c>
      <c r="G473" s="229"/>
      <c r="H473" s="247"/>
      <c r="I473" s="242">
        <f t="shared" si="59"/>
        <v>3</v>
      </c>
      <c r="J473" s="243">
        <f t="shared" si="60"/>
        <v>0</v>
      </c>
      <c r="K473" s="234">
        <f t="shared" si="64"/>
        <v>0</v>
      </c>
      <c r="L473" s="35"/>
      <c r="M473"/>
    </row>
    <row r="474" spans="2:13" ht="34.950000000000003" customHeight="1" x14ac:dyDescent="0.3">
      <c r="B474" s="84" t="str">
        <f t="shared" si="63"/>
        <v>CAD</v>
      </c>
      <c r="C474" s="85">
        <f>IF(ISTEXT(D474),MAX($C$5:$C473)+1,"")</f>
        <v>434</v>
      </c>
      <c r="D474" s="86" t="s">
        <v>9</v>
      </c>
      <c r="E474" s="175" t="s">
        <v>1400</v>
      </c>
      <c r="F474" s="270" t="s">
        <v>43</v>
      </c>
      <c r="G474" s="223"/>
      <c r="H474" s="248"/>
      <c r="I474" s="225">
        <f t="shared" si="59"/>
        <v>3</v>
      </c>
      <c r="J474" s="226">
        <f t="shared" si="60"/>
        <v>0</v>
      </c>
      <c r="K474" s="227">
        <f t="shared" si="64"/>
        <v>0</v>
      </c>
      <c r="L474" s="35"/>
    </row>
    <row r="475" spans="2:13" ht="34.950000000000003" customHeight="1" x14ac:dyDescent="0.3">
      <c r="B475" s="84" t="str">
        <f t="shared" si="63"/>
        <v>CAD</v>
      </c>
      <c r="C475" s="85">
        <f>IF(ISTEXT(D475),MAX($C$5:$C474)+1,"")</f>
        <v>435</v>
      </c>
      <c r="D475" s="86" t="s">
        <v>9</v>
      </c>
      <c r="E475" s="175" t="s">
        <v>1401</v>
      </c>
      <c r="F475" s="270" t="s">
        <v>43</v>
      </c>
      <c r="G475" s="229"/>
      <c r="H475" s="247"/>
      <c r="I475" s="242">
        <f t="shared" si="59"/>
        <v>3</v>
      </c>
      <c r="J475" s="243">
        <f t="shared" si="60"/>
        <v>0</v>
      </c>
      <c r="K475" s="234">
        <f t="shared" si="64"/>
        <v>0</v>
      </c>
      <c r="L475" s="35"/>
    </row>
    <row r="476" spans="2:13" ht="34.950000000000003" customHeight="1" x14ac:dyDescent="0.3">
      <c r="B476" s="84" t="str">
        <f t="shared" si="63"/>
        <v>CAD</v>
      </c>
      <c r="C476" s="85">
        <f>IF(ISTEXT(D476),MAX($C$5:$C475)+1,"")</f>
        <v>436</v>
      </c>
      <c r="D476" s="86" t="s">
        <v>9</v>
      </c>
      <c r="E476" s="175" t="s">
        <v>1402</v>
      </c>
      <c r="F476" s="270" t="s">
        <v>43</v>
      </c>
      <c r="G476" s="229"/>
      <c r="H476" s="247"/>
      <c r="I476" s="242">
        <f t="shared" si="59"/>
        <v>3</v>
      </c>
      <c r="J476" s="243">
        <f t="shared" si="60"/>
        <v>0</v>
      </c>
      <c r="K476" s="234">
        <f t="shared" si="64"/>
        <v>0</v>
      </c>
      <c r="L476" s="35"/>
    </row>
    <row r="477" spans="2:13" ht="34.950000000000003" customHeight="1" x14ac:dyDescent="0.3">
      <c r="B477" s="84" t="str">
        <f t="shared" si="63"/>
        <v>CAD</v>
      </c>
      <c r="C477" s="85">
        <f>IF(ISTEXT(D477),MAX($C$5:$C476)+1,"")</f>
        <v>437</v>
      </c>
      <c r="D477" s="86" t="s">
        <v>11</v>
      </c>
      <c r="E477" s="175" t="s">
        <v>1403</v>
      </c>
      <c r="F477" s="270" t="s">
        <v>43</v>
      </c>
      <c r="G477" s="229"/>
      <c r="H477" s="247"/>
      <c r="I477" s="242">
        <f t="shared" si="59"/>
        <v>1</v>
      </c>
      <c r="J477" s="243">
        <f t="shared" si="60"/>
        <v>0</v>
      </c>
      <c r="K477" s="234">
        <f t="shared" si="64"/>
        <v>0</v>
      </c>
      <c r="L477" s="35"/>
    </row>
    <row r="478" spans="2:13" ht="35.4" customHeight="1" x14ac:dyDescent="0.3">
      <c r="B478" s="84" t="str">
        <f t="shared" si="63"/>
        <v>CAD</v>
      </c>
      <c r="C478" s="85">
        <f>IF(ISTEXT(D478),MAX($C$5:$C477)+1,"")</f>
        <v>438</v>
      </c>
      <c r="D478" s="86" t="s">
        <v>11</v>
      </c>
      <c r="E478" s="176" t="s">
        <v>1404</v>
      </c>
      <c r="F478" s="270" t="s">
        <v>43</v>
      </c>
      <c r="G478" s="229"/>
      <c r="H478" s="247"/>
      <c r="I478" s="242">
        <f t="shared" si="59"/>
        <v>1</v>
      </c>
      <c r="J478" s="243">
        <f t="shared" si="60"/>
        <v>0</v>
      </c>
      <c r="K478" s="234">
        <f t="shared" si="64"/>
        <v>0</v>
      </c>
      <c r="L478" s="35"/>
    </row>
    <row r="479" spans="2:13" ht="34.950000000000003" customHeight="1" x14ac:dyDescent="0.3">
      <c r="B479" s="84" t="str">
        <f t="shared" si="63"/>
        <v>CAD</v>
      </c>
      <c r="C479" s="85">
        <f>IF(ISTEXT(D479),MAX($C$5:$C478)+1,"")</f>
        <v>439</v>
      </c>
      <c r="D479" s="86" t="s">
        <v>9</v>
      </c>
      <c r="E479" s="176" t="s">
        <v>1405</v>
      </c>
      <c r="F479" s="270" t="s">
        <v>43</v>
      </c>
      <c r="G479" s="229"/>
      <c r="H479" s="247"/>
      <c r="I479" s="242">
        <f t="shared" si="59"/>
        <v>3</v>
      </c>
      <c r="J479" s="243">
        <f t="shared" si="60"/>
        <v>0</v>
      </c>
      <c r="K479" s="234">
        <f t="shared" si="64"/>
        <v>0</v>
      </c>
      <c r="L479" s="35"/>
    </row>
    <row r="480" spans="2:13" ht="30" customHeight="1" x14ac:dyDescent="0.3">
      <c r="B480" s="103" t="s">
        <v>1406</v>
      </c>
      <c r="C480" s="103"/>
      <c r="D480" s="103"/>
      <c r="E480" s="103"/>
      <c r="F480" s="194"/>
      <c r="G480" s="103"/>
      <c r="H480" s="103"/>
      <c r="I480" s="103"/>
      <c r="J480" s="103"/>
      <c r="K480" s="103"/>
      <c r="L480" s="103"/>
    </row>
    <row r="481" spans="2:13" ht="34.950000000000003" customHeight="1" x14ac:dyDescent="0.3">
      <c r="B481" s="84" t="str">
        <f t="shared" si="63"/>
        <v>CAD</v>
      </c>
      <c r="C481" s="85">
        <f>IF(ISTEXT(D481),MAX($C$5:$C480)+1,"")</f>
        <v>440</v>
      </c>
      <c r="D481" s="86" t="s">
        <v>9</v>
      </c>
      <c r="E481" s="195" t="s">
        <v>1407</v>
      </c>
      <c r="F481" s="270" t="s">
        <v>43</v>
      </c>
      <c r="G481" s="229"/>
      <c r="H481" s="247"/>
      <c r="I481" s="242">
        <f t="shared" si="59"/>
        <v>3</v>
      </c>
      <c r="J481" s="243">
        <f t="shared" si="60"/>
        <v>0</v>
      </c>
      <c r="K481" s="234">
        <f t="shared" ref="K481:K488" si="65">I481*J481</f>
        <v>0</v>
      </c>
      <c r="L481" s="35"/>
    </row>
    <row r="482" spans="2:13" ht="34.950000000000003" customHeight="1" x14ac:dyDescent="0.3">
      <c r="B482" s="84" t="str">
        <f t="shared" si="63"/>
        <v>CAD</v>
      </c>
      <c r="C482" s="85">
        <f>IF(ISTEXT(D482),MAX($C$5:$C481)+1,"")</f>
        <v>441</v>
      </c>
      <c r="D482" s="86" t="s">
        <v>9</v>
      </c>
      <c r="E482" s="174" t="s">
        <v>1408</v>
      </c>
      <c r="F482" s="270" t="s">
        <v>43</v>
      </c>
      <c r="G482" s="229"/>
      <c r="H482" s="247"/>
      <c r="I482" s="242">
        <f t="shared" si="59"/>
        <v>3</v>
      </c>
      <c r="J482" s="243">
        <f t="shared" si="60"/>
        <v>0</v>
      </c>
      <c r="K482" s="234">
        <f t="shared" si="65"/>
        <v>0</v>
      </c>
      <c r="L482" s="35"/>
    </row>
    <row r="483" spans="2:13" ht="33" customHeight="1" x14ac:dyDescent="0.3">
      <c r="B483" s="84" t="str">
        <f t="shared" si="63"/>
        <v>CAD</v>
      </c>
      <c r="C483" s="85">
        <f>IF(ISTEXT(D483),MAX($C$5:$C482)+1,"")</f>
        <v>442</v>
      </c>
      <c r="D483" s="86" t="s">
        <v>9</v>
      </c>
      <c r="E483" s="174" t="s">
        <v>1409</v>
      </c>
      <c r="F483" s="270" t="s">
        <v>43</v>
      </c>
      <c r="G483" s="229"/>
      <c r="H483" s="247"/>
      <c r="I483" s="242">
        <f t="shared" si="59"/>
        <v>3</v>
      </c>
      <c r="J483" s="243">
        <f t="shared" si="60"/>
        <v>0</v>
      </c>
      <c r="K483" s="234">
        <f t="shared" si="65"/>
        <v>0</v>
      </c>
      <c r="L483" s="35"/>
    </row>
    <row r="484" spans="2:13" ht="27.6" x14ac:dyDescent="0.3">
      <c r="B484" s="84" t="str">
        <f t="shared" si="63"/>
        <v>CAD</v>
      </c>
      <c r="C484" s="85">
        <f>IF(ISTEXT(D484),MAX($C$5:$C483)+1,"")</f>
        <v>443</v>
      </c>
      <c r="D484" s="86" t="s">
        <v>9</v>
      </c>
      <c r="E484" s="179" t="s">
        <v>1410</v>
      </c>
      <c r="F484" s="270" t="s">
        <v>43</v>
      </c>
      <c r="G484" s="229"/>
      <c r="H484" s="247"/>
      <c r="I484" s="242">
        <f t="shared" si="59"/>
        <v>3</v>
      </c>
      <c r="J484" s="243">
        <f t="shared" si="60"/>
        <v>0</v>
      </c>
      <c r="K484" s="234">
        <f t="shared" si="65"/>
        <v>0</v>
      </c>
      <c r="L484" s="35"/>
    </row>
    <row r="485" spans="2:13" ht="36.6" customHeight="1" x14ac:dyDescent="0.3">
      <c r="B485" s="84" t="str">
        <f t="shared" si="63"/>
        <v>CAD</v>
      </c>
      <c r="C485" s="85">
        <f>IF(ISTEXT(D485),MAX($C$5:$C484)+1,"")</f>
        <v>444</v>
      </c>
      <c r="D485" s="86" t="s">
        <v>9</v>
      </c>
      <c r="E485" s="179" t="s">
        <v>2191</v>
      </c>
      <c r="F485" s="270" t="s">
        <v>43</v>
      </c>
      <c r="G485" s="229"/>
      <c r="H485" s="247"/>
      <c r="I485" s="242">
        <f t="shared" ref="I485:I486" si="66">VLOOKUP($D485,SpecData,2,FALSE)</f>
        <v>3</v>
      </c>
      <c r="J485" s="243">
        <f t="shared" ref="J485" si="67">VLOOKUP($F485,AvailabilityData,2,FALSE)</f>
        <v>0</v>
      </c>
      <c r="K485" s="234">
        <f t="shared" si="65"/>
        <v>0</v>
      </c>
      <c r="L485" s="36"/>
    </row>
    <row r="486" spans="2:13" ht="34.950000000000003" customHeight="1" x14ac:dyDescent="0.3">
      <c r="B486" s="84" t="str">
        <f t="shared" si="63"/>
        <v>CAD</v>
      </c>
      <c r="C486" s="85">
        <f>IF(ISTEXT(D486),MAX($C$5:$C485)+1,"")</f>
        <v>445</v>
      </c>
      <c r="D486" s="86" t="s">
        <v>10</v>
      </c>
      <c r="E486" s="179" t="s">
        <v>1411</v>
      </c>
      <c r="F486" s="270" t="s">
        <v>43</v>
      </c>
      <c r="G486" s="229"/>
      <c r="H486" s="247"/>
      <c r="I486" s="242">
        <f t="shared" si="66"/>
        <v>2</v>
      </c>
      <c r="J486" s="243">
        <f t="shared" ref="J486:J546" si="68">VLOOKUP($F486,AvailabilityData,2,FALSE)</f>
        <v>0</v>
      </c>
      <c r="K486" s="234">
        <f t="shared" si="65"/>
        <v>0</v>
      </c>
      <c r="L486" s="35"/>
    </row>
    <row r="487" spans="2:13" ht="34.950000000000003" customHeight="1" x14ac:dyDescent="0.3">
      <c r="B487" s="103" t="s">
        <v>1412</v>
      </c>
      <c r="C487" s="103"/>
      <c r="D487" s="103"/>
      <c r="E487" s="103"/>
      <c r="F487" s="194"/>
      <c r="G487" s="103"/>
      <c r="H487" s="103"/>
      <c r="I487" s="103"/>
      <c r="J487" s="103"/>
      <c r="K487" s="103"/>
      <c r="L487" s="103"/>
    </row>
    <row r="488" spans="2:13" ht="34.950000000000003" customHeight="1" x14ac:dyDescent="0.3">
      <c r="B488" s="84" t="str">
        <f t="shared" si="63"/>
        <v>CAD</v>
      </c>
      <c r="C488" s="85">
        <f>IF(ISTEXT(D488),MAX($C$5:$C487)+1,"")</f>
        <v>446</v>
      </c>
      <c r="D488" s="86" t="s">
        <v>9</v>
      </c>
      <c r="E488" s="173" t="s">
        <v>1413</v>
      </c>
      <c r="F488" s="270" t="s">
        <v>43</v>
      </c>
      <c r="G488" s="229"/>
      <c r="H488" s="247"/>
      <c r="I488" s="242">
        <f t="shared" ref="I488:I546" si="69">VLOOKUP($D488,SpecData,2,FALSE)</f>
        <v>3</v>
      </c>
      <c r="J488" s="243">
        <f t="shared" si="68"/>
        <v>0</v>
      </c>
      <c r="K488" s="234">
        <f t="shared" si="65"/>
        <v>0</v>
      </c>
      <c r="L488" s="35"/>
    </row>
    <row r="489" spans="2:13" ht="34.950000000000003" customHeight="1" x14ac:dyDescent="0.3">
      <c r="B489" s="84" t="str">
        <f t="shared" si="63"/>
        <v>CAD</v>
      </c>
      <c r="C489" s="85">
        <f>IF(ISTEXT(D489),MAX($C$5:$C488)+1,"")</f>
        <v>447</v>
      </c>
      <c r="D489" s="86" t="s">
        <v>9</v>
      </c>
      <c r="E489" s="174" t="s">
        <v>1414</v>
      </c>
      <c r="F489" s="270" t="s">
        <v>43</v>
      </c>
      <c r="G489" s="223"/>
      <c r="H489" s="248"/>
      <c r="I489" s="225">
        <f t="shared" si="69"/>
        <v>3</v>
      </c>
      <c r="J489" s="226">
        <f t="shared" si="68"/>
        <v>0</v>
      </c>
      <c r="K489" s="227">
        <f>I489*J489</f>
        <v>0</v>
      </c>
      <c r="L489" s="35"/>
    </row>
    <row r="490" spans="2:13" ht="34.950000000000003" customHeight="1" x14ac:dyDescent="0.3">
      <c r="B490" s="84" t="str">
        <f t="shared" si="63"/>
        <v>CAD</v>
      </c>
      <c r="C490" s="85">
        <f>IF(ISTEXT(D490),MAX($C$5:$C489)+1,"")</f>
        <v>448</v>
      </c>
      <c r="D490" s="86" t="s">
        <v>9</v>
      </c>
      <c r="E490" s="174" t="s">
        <v>1415</v>
      </c>
      <c r="F490" s="270" t="s">
        <v>43</v>
      </c>
      <c r="G490" s="229"/>
      <c r="H490" s="247"/>
      <c r="I490" s="242">
        <f t="shared" si="69"/>
        <v>3</v>
      </c>
      <c r="J490" s="243">
        <f t="shared" si="68"/>
        <v>0</v>
      </c>
      <c r="K490" s="234">
        <f t="shared" ref="K490:K496" si="70">I490*J490</f>
        <v>0</v>
      </c>
      <c r="L490" s="35"/>
      <c r="M490" s="182"/>
    </row>
    <row r="491" spans="2:13" s="104" customFormat="1" ht="27.6" x14ac:dyDescent="0.3">
      <c r="B491" s="84" t="str">
        <f t="shared" si="63"/>
        <v>CAD</v>
      </c>
      <c r="C491" s="85">
        <f>IF(ISTEXT(D491),MAX($C$5:$C490)+1,"")</f>
        <v>449</v>
      </c>
      <c r="D491" s="86" t="s">
        <v>10</v>
      </c>
      <c r="E491" s="175" t="s">
        <v>1416</v>
      </c>
      <c r="F491" s="270" t="s">
        <v>43</v>
      </c>
      <c r="G491" s="229"/>
      <c r="H491" s="247"/>
      <c r="I491" s="242">
        <f t="shared" si="69"/>
        <v>2</v>
      </c>
      <c r="J491" s="243">
        <f t="shared" si="68"/>
        <v>0</v>
      </c>
      <c r="K491" s="234">
        <f t="shared" si="70"/>
        <v>0</v>
      </c>
      <c r="L491" s="35"/>
      <c r="M491"/>
    </row>
    <row r="492" spans="2:13" ht="44.4" customHeight="1" x14ac:dyDescent="0.3">
      <c r="B492" s="84" t="str">
        <f t="shared" si="63"/>
        <v>CAD</v>
      </c>
      <c r="C492" s="85">
        <f>IF(ISTEXT(D492),MAX($C$5:$C491)+1,"")</f>
        <v>450</v>
      </c>
      <c r="D492" s="86" t="s">
        <v>9</v>
      </c>
      <c r="E492" s="174" t="s">
        <v>1417</v>
      </c>
      <c r="F492" s="270" t="s">
        <v>43</v>
      </c>
      <c r="G492" s="229"/>
      <c r="H492" s="247"/>
      <c r="I492" s="242">
        <f t="shared" si="69"/>
        <v>3</v>
      </c>
      <c r="J492" s="243">
        <f t="shared" si="68"/>
        <v>0</v>
      </c>
      <c r="K492" s="234">
        <f t="shared" si="70"/>
        <v>0</v>
      </c>
      <c r="L492" s="35"/>
    </row>
    <row r="493" spans="2:13" ht="34.950000000000003" customHeight="1" x14ac:dyDescent="0.3">
      <c r="B493" s="84" t="str">
        <f t="shared" si="63"/>
        <v>CAD</v>
      </c>
      <c r="C493" s="85">
        <f>IF(ISTEXT(D493),MAX($C$5:$C492)+1,"")</f>
        <v>451</v>
      </c>
      <c r="D493" s="86" t="s">
        <v>9</v>
      </c>
      <c r="E493" s="179" t="s">
        <v>1418</v>
      </c>
      <c r="F493" s="270" t="s">
        <v>43</v>
      </c>
      <c r="G493" s="229"/>
      <c r="H493" s="247"/>
      <c r="I493" s="242">
        <f t="shared" si="69"/>
        <v>3</v>
      </c>
      <c r="J493" s="243">
        <f t="shared" si="68"/>
        <v>0</v>
      </c>
      <c r="K493" s="234">
        <f t="shared" si="70"/>
        <v>0</v>
      </c>
      <c r="L493" s="35"/>
    </row>
    <row r="494" spans="2:13" ht="34.950000000000003" customHeight="1" x14ac:dyDescent="0.3">
      <c r="B494" s="105" t="str">
        <f t="shared" si="63"/>
        <v/>
      </c>
      <c r="C494" s="106"/>
      <c r="D494" s="106"/>
      <c r="E494" s="157" t="s">
        <v>1419</v>
      </c>
      <c r="F494" s="194"/>
      <c r="G494" s="108"/>
      <c r="H494" s="108"/>
      <c r="I494" s="108"/>
      <c r="J494" s="108"/>
      <c r="K494" s="108"/>
      <c r="L494" s="108"/>
    </row>
    <row r="495" spans="2:13" ht="32.4" customHeight="1" x14ac:dyDescent="0.3">
      <c r="B495" s="84" t="str">
        <f t="shared" si="63"/>
        <v>CAD</v>
      </c>
      <c r="C495" s="85">
        <f>IF(ISTEXT(D495),MAX($C$5:$C494)+1,"")</f>
        <v>452</v>
      </c>
      <c r="D495" s="86" t="s">
        <v>9</v>
      </c>
      <c r="E495" s="180" t="s">
        <v>1420</v>
      </c>
      <c r="F495" s="270" t="s">
        <v>43</v>
      </c>
      <c r="G495" s="229"/>
      <c r="H495" s="247"/>
      <c r="I495" s="242">
        <f t="shared" si="69"/>
        <v>3</v>
      </c>
      <c r="J495" s="243">
        <f t="shared" si="68"/>
        <v>0</v>
      </c>
      <c r="K495" s="234">
        <f t="shared" si="70"/>
        <v>0</v>
      </c>
      <c r="L495" s="35"/>
    </row>
    <row r="496" spans="2:13" ht="34.950000000000003" customHeight="1" x14ac:dyDescent="0.3">
      <c r="B496" s="84" t="str">
        <f t="shared" si="63"/>
        <v>CAD</v>
      </c>
      <c r="C496" s="85">
        <f>IF(ISTEXT(D496),MAX($C$5:$C495)+1,"")</f>
        <v>453</v>
      </c>
      <c r="D496" s="86" t="s">
        <v>9</v>
      </c>
      <c r="E496" s="177" t="s">
        <v>1421</v>
      </c>
      <c r="F496" s="270" t="s">
        <v>43</v>
      </c>
      <c r="G496" s="229"/>
      <c r="H496" s="247"/>
      <c r="I496" s="242">
        <f t="shared" si="69"/>
        <v>3</v>
      </c>
      <c r="J496" s="243">
        <f t="shared" si="68"/>
        <v>0</v>
      </c>
      <c r="K496" s="234">
        <f t="shared" si="70"/>
        <v>0</v>
      </c>
      <c r="L496" s="35"/>
    </row>
    <row r="497" spans="2:13" ht="43.95" customHeight="1" x14ac:dyDescent="0.3">
      <c r="B497" s="84" t="str">
        <f t="shared" si="63"/>
        <v>CAD</v>
      </c>
      <c r="C497" s="85">
        <f>IF(ISTEXT(D497),MAX($C$5:$C496)+1,"")</f>
        <v>454</v>
      </c>
      <c r="D497" s="86" t="s">
        <v>9</v>
      </c>
      <c r="E497" s="177" t="s">
        <v>1422</v>
      </c>
      <c r="F497" s="270" t="s">
        <v>43</v>
      </c>
      <c r="G497" s="223"/>
      <c r="H497" s="248"/>
      <c r="I497" s="225">
        <f t="shared" si="69"/>
        <v>3</v>
      </c>
      <c r="J497" s="226">
        <f t="shared" si="68"/>
        <v>0</v>
      </c>
      <c r="K497" s="227">
        <f t="shared" ref="K497:K503" si="71">I497*J497</f>
        <v>0</v>
      </c>
      <c r="L497" s="35"/>
    </row>
    <row r="498" spans="2:13" ht="45.6" customHeight="1" x14ac:dyDescent="0.3">
      <c r="B498" s="84" t="str">
        <f t="shared" si="63"/>
        <v>CAD</v>
      </c>
      <c r="C498" s="85">
        <f>IF(ISTEXT(D498),MAX($C$5:$C497)+1,"")</f>
        <v>455</v>
      </c>
      <c r="D498" s="86" t="s">
        <v>10</v>
      </c>
      <c r="E498" s="177" t="s">
        <v>1423</v>
      </c>
      <c r="F498" s="270" t="s">
        <v>43</v>
      </c>
      <c r="G498" s="229"/>
      <c r="H498" s="247"/>
      <c r="I498" s="242">
        <f t="shared" si="69"/>
        <v>2</v>
      </c>
      <c r="J498" s="243">
        <f t="shared" si="68"/>
        <v>0</v>
      </c>
      <c r="K498" s="234">
        <f t="shared" si="71"/>
        <v>0</v>
      </c>
      <c r="L498" s="35"/>
    </row>
    <row r="499" spans="2:13" ht="34.950000000000003" customHeight="1" x14ac:dyDescent="0.3">
      <c r="B499" s="84" t="str">
        <f t="shared" si="63"/>
        <v>CAD</v>
      </c>
      <c r="C499" s="85">
        <f>IF(ISTEXT(D499),MAX($C$5:$C498)+1,"")</f>
        <v>456</v>
      </c>
      <c r="D499" s="86" t="s">
        <v>10</v>
      </c>
      <c r="E499" s="177" t="s">
        <v>1424</v>
      </c>
      <c r="F499" s="270" t="s">
        <v>43</v>
      </c>
      <c r="G499" s="229"/>
      <c r="H499" s="247"/>
      <c r="I499" s="242">
        <f t="shared" si="69"/>
        <v>2</v>
      </c>
      <c r="J499" s="243">
        <f t="shared" si="68"/>
        <v>0</v>
      </c>
      <c r="K499" s="234">
        <f t="shared" si="71"/>
        <v>0</v>
      </c>
      <c r="L499" s="35"/>
    </row>
    <row r="500" spans="2:13" ht="34.950000000000003" customHeight="1" x14ac:dyDescent="0.3">
      <c r="B500" s="84" t="str">
        <f t="shared" si="63"/>
        <v>CAD</v>
      </c>
      <c r="C500" s="85">
        <f>IF(ISTEXT(D500),MAX($C$5:$C499)+1,"")</f>
        <v>457</v>
      </c>
      <c r="D500" s="86" t="s">
        <v>10</v>
      </c>
      <c r="E500" s="177" t="s">
        <v>1425</v>
      </c>
      <c r="F500" s="270" t="s">
        <v>43</v>
      </c>
      <c r="G500" s="229"/>
      <c r="H500" s="247"/>
      <c r="I500" s="242">
        <f t="shared" si="69"/>
        <v>2</v>
      </c>
      <c r="J500" s="243">
        <f t="shared" si="68"/>
        <v>0</v>
      </c>
      <c r="K500" s="234">
        <f t="shared" si="71"/>
        <v>0</v>
      </c>
      <c r="L500" s="35"/>
    </row>
    <row r="501" spans="2:13" ht="34.950000000000003" customHeight="1" x14ac:dyDescent="0.3">
      <c r="B501" s="84" t="str">
        <f t="shared" si="63"/>
        <v>CAD</v>
      </c>
      <c r="C501" s="85">
        <f>IF(ISTEXT(D501),MAX($C$5:$C500)+1,"")</f>
        <v>458</v>
      </c>
      <c r="D501" s="86" t="s">
        <v>10</v>
      </c>
      <c r="E501" s="175" t="s">
        <v>2185</v>
      </c>
      <c r="F501" s="270" t="s">
        <v>43</v>
      </c>
      <c r="G501" s="229"/>
      <c r="H501" s="247"/>
      <c r="I501" s="242">
        <f t="shared" si="69"/>
        <v>2</v>
      </c>
      <c r="J501" s="243">
        <f t="shared" si="68"/>
        <v>0</v>
      </c>
      <c r="K501" s="234">
        <f t="shared" si="71"/>
        <v>0</v>
      </c>
      <c r="L501" s="35"/>
    </row>
    <row r="502" spans="2:13" ht="34.950000000000003" customHeight="1" x14ac:dyDescent="0.3">
      <c r="B502" s="84" t="str">
        <f t="shared" si="63"/>
        <v>CAD</v>
      </c>
      <c r="C502" s="85">
        <f>IF(ISTEXT(D502),MAX($C$5:$C501)+1,"")</f>
        <v>459</v>
      </c>
      <c r="D502" s="86" t="s">
        <v>10</v>
      </c>
      <c r="E502" s="175" t="s">
        <v>2186</v>
      </c>
      <c r="F502" s="270" t="s">
        <v>43</v>
      </c>
      <c r="G502" s="229"/>
      <c r="H502" s="247"/>
      <c r="I502" s="242">
        <f t="shared" si="69"/>
        <v>2</v>
      </c>
      <c r="J502" s="243">
        <f t="shared" si="68"/>
        <v>0</v>
      </c>
      <c r="K502" s="234">
        <f t="shared" si="71"/>
        <v>0</v>
      </c>
      <c r="L502" s="35"/>
      <c r="M502" s="182"/>
    </row>
    <row r="503" spans="2:13" s="104" customFormat="1" ht="38.4" customHeight="1" x14ac:dyDescent="0.3">
      <c r="B503" s="84" t="str">
        <f t="shared" si="63"/>
        <v>CAD</v>
      </c>
      <c r="C503" s="85">
        <f>IF(ISTEXT(D503),MAX($C$5:$C502)+1,"")</f>
        <v>460</v>
      </c>
      <c r="D503" s="86" t="s">
        <v>10</v>
      </c>
      <c r="E503" s="179" t="s">
        <v>1426</v>
      </c>
      <c r="F503" s="270" t="s">
        <v>43</v>
      </c>
      <c r="G503" s="223"/>
      <c r="H503" s="248"/>
      <c r="I503" s="225">
        <f t="shared" si="69"/>
        <v>2</v>
      </c>
      <c r="J503" s="226">
        <f t="shared" si="68"/>
        <v>0</v>
      </c>
      <c r="K503" s="227">
        <f t="shared" si="71"/>
        <v>0</v>
      </c>
      <c r="L503" s="35"/>
      <c r="M503"/>
    </row>
    <row r="504" spans="2:13" ht="34.950000000000003" customHeight="1" x14ac:dyDescent="0.3">
      <c r="B504" s="103" t="s">
        <v>1427</v>
      </c>
      <c r="C504" s="103"/>
      <c r="D504" s="103"/>
      <c r="E504" s="103"/>
      <c r="F504" s="194"/>
      <c r="G504" s="103"/>
      <c r="H504" s="103"/>
      <c r="I504" s="103"/>
      <c r="J504" s="103"/>
      <c r="K504" s="103"/>
      <c r="L504" s="103"/>
    </row>
    <row r="505" spans="2:13" ht="34.950000000000003" customHeight="1" x14ac:dyDescent="0.3">
      <c r="B505" s="84" t="str">
        <f t="shared" si="63"/>
        <v>CAD</v>
      </c>
      <c r="C505" s="85">
        <f>IF(ISTEXT(D505),MAX($C$5:$C504)+1,"")</f>
        <v>461</v>
      </c>
      <c r="D505" s="86" t="s">
        <v>11</v>
      </c>
      <c r="E505" s="173" t="s">
        <v>2192</v>
      </c>
      <c r="F505" s="270" t="s">
        <v>43</v>
      </c>
      <c r="G505" s="229"/>
      <c r="H505" s="247"/>
      <c r="I505" s="242">
        <f t="shared" si="69"/>
        <v>1</v>
      </c>
      <c r="J505" s="243">
        <f t="shared" si="68"/>
        <v>0</v>
      </c>
      <c r="K505" s="234">
        <f t="shared" ref="K505:K515" si="72">I505*J505</f>
        <v>0</v>
      </c>
      <c r="L505" s="35"/>
    </row>
    <row r="506" spans="2:13" ht="34.950000000000003" customHeight="1" x14ac:dyDescent="0.3">
      <c r="B506" s="84" t="str">
        <f t="shared" si="63"/>
        <v>CAD</v>
      </c>
      <c r="C506" s="85">
        <f>IF(ISTEXT(D506),MAX($C$5:$C505)+1,"")</f>
        <v>462</v>
      </c>
      <c r="D506" s="86" t="s">
        <v>11</v>
      </c>
      <c r="E506" s="173" t="s">
        <v>1428</v>
      </c>
      <c r="F506" s="270" t="s">
        <v>43</v>
      </c>
      <c r="G506" s="229"/>
      <c r="H506" s="247"/>
      <c r="I506" s="242">
        <f t="shared" si="69"/>
        <v>1</v>
      </c>
      <c r="J506" s="243">
        <f t="shared" si="68"/>
        <v>0</v>
      </c>
      <c r="K506" s="234">
        <f t="shared" si="72"/>
        <v>0</v>
      </c>
      <c r="L506" s="35"/>
    </row>
    <row r="507" spans="2:13" ht="34.950000000000003" customHeight="1" x14ac:dyDescent="0.3">
      <c r="B507" s="84" t="str">
        <f t="shared" si="63"/>
        <v>CAD</v>
      </c>
      <c r="C507" s="85">
        <f>IF(ISTEXT(D507),MAX($C$5:$C506)+1,"")</f>
        <v>463</v>
      </c>
      <c r="D507" s="86" t="s">
        <v>11</v>
      </c>
      <c r="E507" s="174" t="s">
        <v>1429</v>
      </c>
      <c r="F507" s="270" t="s">
        <v>43</v>
      </c>
      <c r="G507" s="229"/>
      <c r="H507" s="247"/>
      <c r="I507" s="242">
        <f t="shared" si="69"/>
        <v>1</v>
      </c>
      <c r="J507" s="243">
        <f t="shared" si="68"/>
        <v>0</v>
      </c>
      <c r="K507" s="234">
        <f t="shared" si="72"/>
        <v>0</v>
      </c>
      <c r="L507" s="35"/>
    </row>
    <row r="508" spans="2:13" ht="42.6" customHeight="1" x14ac:dyDescent="0.3">
      <c r="B508" s="84" t="str">
        <f t="shared" si="63"/>
        <v>CAD</v>
      </c>
      <c r="C508" s="85">
        <f>IF(ISTEXT(D508),MAX($C$5:$C507)+1,"")</f>
        <v>464</v>
      </c>
      <c r="D508" s="86" t="s">
        <v>11</v>
      </c>
      <c r="E508" s="174" t="s">
        <v>1430</v>
      </c>
      <c r="F508" s="270" t="s">
        <v>43</v>
      </c>
      <c r="G508" s="229"/>
      <c r="H508" s="247"/>
      <c r="I508" s="242">
        <f t="shared" si="69"/>
        <v>1</v>
      </c>
      <c r="J508" s="243">
        <f t="shared" si="68"/>
        <v>0</v>
      </c>
      <c r="K508" s="234">
        <f t="shared" si="72"/>
        <v>0</v>
      </c>
      <c r="L508" s="35"/>
    </row>
    <row r="509" spans="2:13" ht="34.950000000000003" customHeight="1" x14ac:dyDescent="0.3">
      <c r="B509" s="84" t="str">
        <f t="shared" si="63"/>
        <v>CAD</v>
      </c>
      <c r="C509" s="85">
        <f>IF(ISTEXT(D509),MAX($C$5:$C508)+1,"")</f>
        <v>465</v>
      </c>
      <c r="D509" s="86" t="s">
        <v>11</v>
      </c>
      <c r="E509" s="174" t="s">
        <v>1431</v>
      </c>
      <c r="F509" s="270" t="s">
        <v>43</v>
      </c>
      <c r="G509" s="223"/>
      <c r="H509" s="248"/>
      <c r="I509" s="225">
        <f t="shared" si="69"/>
        <v>1</v>
      </c>
      <c r="J509" s="226">
        <f t="shared" si="68"/>
        <v>0</v>
      </c>
      <c r="K509" s="227">
        <f t="shared" si="72"/>
        <v>0</v>
      </c>
      <c r="L509" s="35"/>
      <c r="M509" s="182"/>
    </row>
    <row r="510" spans="2:13" s="104" customFormat="1" ht="34.950000000000003" customHeight="1" x14ac:dyDescent="0.3">
      <c r="B510" s="84" t="str">
        <f t="shared" si="63"/>
        <v>CAD</v>
      </c>
      <c r="C510" s="85">
        <f>IF(ISTEXT(D510),MAX($C$5:$C509)+1,"")</f>
        <v>466</v>
      </c>
      <c r="D510" s="86" t="s">
        <v>11</v>
      </c>
      <c r="E510" s="174" t="s">
        <v>1432</v>
      </c>
      <c r="F510" s="270" t="s">
        <v>43</v>
      </c>
      <c r="G510" s="229"/>
      <c r="H510" s="247"/>
      <c r="I510" s="242">
        <f t="shared" si="69"/>
        <v>1</v>
      </c>
      <c r="J510" s="243">
        <f t="shared" si="68"/>
        <v>0</v>
      </c>
      <c r="K510" s="234">
        <f t="shared" si="72"/>
        <v>0</v>
      </c>
      <c r="L510" s="35"/>
      <c r="M510"/>
    </row>
    <row r="511" spans="2:13" ht="34.950000000000003" customHeight="1" x14ac:dyDescent="0.3">
      <c r="B511" s="84" t="str">
        <f t="shared" si="63"/>
        <v>CAD</v>
      </c>
      <c r="C511" s="85">
        <f>IF(ISTEXT(D511),MAX($C$5:$C510)+1,"")</f>
        <v>467</v>
      </c>
      <c r="D511" s="86" t="s">
        <v>11</v>
      </c>
      <c r="E511" s="174" t="s">
        <v>1433</v>
      </c>
      <c r="F511" s="270" t="s">
        <v>43</v>
      </c>
      <c r="G511" s="229"/>
      <c r="H511" s="247"/>
      <c r="I511" s="242">
        <f t="shared" si="69"/>
        <v>1</v>
      </c>
      <c r="J511" s="243">
        <f t="shared" si="68"/>
        <v>0</v>
      </c>
      <c r="K511" s="234">
        <f t="shared" si="72"/>
        <v>0</v>
      </c>
      <c r="L511" s="35"/>
    </row>
    <row r="512" spans="2:13" ht="34.950000000000003" customHeight="1" x14ac:dyDescent="0.3">
      <c r="B512" s="84" t="str">
        <f t="shared" ref="B512:B518" si="73">IF(C512="","",$B$4)</f>
        <v>CAD</v>
      </c>
      <c r="C512" s="85">
        <f>IF(ISTEXT(D512),MAX($C$5:$C511)+1,"")</f>
        <v>468</v>
      </c>
      <c r="D512" s="86" t="s">
        <v>11</v>
      </c>
      <c r="E512" s="179" t="s">
        <v>1434</v>
      </c>
      <c r="F512" s="270" t="s">
        <v>43</v>
      </c>
      <c r="G512" s="229"/>
      <c r="H512" s="247"/>
      <c r="I512" s="242">
        <f t="shared" si="69"/>
        <v>1</v>
      </c>
      <c r="J512" s="243">
        <f t="shared" si="68"/>
        <v>0</v>
      </c>
      <c r="K512" s="234">
        <f t="shared" si="72"/>
        <v>0</v>
      </c>
      <c r="L512" s="35"/>
    </row>
    <row r="513" spans="2:12" ht="34.950000000000003" customHeight="1" x14ac:dyDescent="0.3">
      <c r="B513" s="84" t="str">
        <f t="shared" si="73"/>
        <v>CAD</v>
      </c>
      <c r="C513" s="85">
        <f>IF(ISTEXT(D513),MAX($C$5:$C512)+1,"")</f>
        <v>469</v>
      </c>
      <c r="D513" s="86" t="s">
        <v>11</v>
      </c>
      <c r="E513" s="179" t="s">
        <v>1435</v>
      </c>
      <c r="F513" s="270" t="s">
        <v>43</v>
      </c>
      <c r="G513" s="229"/>
      <c r="H513" s="247"/>
      <c r="I513" s="242">
        <f t="shared" si="69"/>
        <v>1</v>
      </c>
      <c r="J513" s="243">
        <f t="shared" si="68"/>
        <v>0</v>
      </c>
      <c r="K513" s="234">
        <f t="shared" si="72"/>
        <v>0</v>
      </c>
      <c r="L513" s="35"/>
    </row>
    <row r="514" spans="2:12" ht="34.950000000000003" customHeight="1" x14ac:dyDescent="0.3">
      <c r="B514" s="84" t="str">
        <f t="shared" si="73"/>
        <v>CAD</v>
      </c>
      <c r="C514" s="85">
        <f>IF(ISTEXT(D514),MAX($C$5:$C513)+1,"")</f>
        <v>470</v>
      </c>
      <c r="D514" s="86" t="s">
        <v>11</v>
      </c>
      <c r="E514" s="179" t="s">
        <v>1436</v>
      </c>
      <c r="F514" s="270" t="s">
        <v>43</v>
      </c>
      <c r="G514" s="229"/>
      <c r="H514" s="247"/>
      <c r="I514" s="242">
        <f t="shared" si="69"/>
        <v>1</v>
      </c>
      <c r="J514" s="243">
        <f t="shared" si="68"/>
        <v>0</v>
      </c>
      <c r="K514" s="234">
        <f t="shared" si="72"/>
        <v>0</v>
      </c>
      <c r="L514" s="35"/>
    </row>
    <row r="515" spans="2:12" ht="34.950000000000003" customHeight="1" x14ac:dyDescent="0.3">
      <c r="B515" s="84" t="str">
        <f t="shared" si="73"/>
        <v>CAD</v>
      </c>
      <c r="C515" s="85">
        <f>IF(ISTEXT(D515),MAX($C$5:$C514)+1,"")</f>
        <v>471</v>
      </c>
      <c r="D515" s="86" t="s">
        <v>11</v>
      </c>
      <c r="E515" s="179" t="s">
        <v>1437</v>
      </c>
      <c r="F515" s="270" t="s">
        <v>43</v>
      </c>
      <c r="G515" s="223"/>
      <c r="H515" s="248"/>
      <c r="I515" s="225">
        <f t="shared" si="69"/>
        <v>1</v>
      </c>
      <c r="J515" s="226">
        <f t="shared" si="68"/>
        <v>0</v>
      </c>
      <c r="K515" s="227">
        <f t="shared" si="72"/>
        <v>0</v>
      </c>
      <c r="L515" s="35"/>
    </row>
    <row r="516" spans="2:12" ht="34.950000000000003" customHeight="1" x14ac:dyDescent="0.3">
      <c r="B516" s="103" t="s">
        <v>1438</v>
      </c>
      <c r="C516" s="103"/>
      <c r="D516" s="103"/>
      <c r="E516" s="103"/>
      <c r="F516" s="194"/>
      <c r="G516" s="103"/>
      <c r="H516" s="103"/>
      <c r="I516" s="103"/>
      <c r="J516" s="103"/>
      <c r="K516" s="103"/>
      <c r="L516" s="103"/>
    </row>
    <row r="517" spans="2:12" ht="34.950000000000003" customHeight="1" x14ac:dyDescent="0.3">
      <c r="B517" s="84" t="str">
        <f t="shared" si="73"/>
        <v>CAD</v>
      </c>
      <c r="C517" s="85">
        <f>IF(ISTEXT(D517),MAX($C$5:$C516)+1,"")</f>
        <v>472</v>
      </c>
      <c r="D517" s="86" t="s">
        <v>11</v>
      </c>
      <c r="E517" s="173" t="s">
        <v>1439</v>
      </c>
      <c r="F517" s="270" t="s">
        <v>43</v>
      </c>
      <c r="G517" s="229"/>
      <c r="H517" s="247"/>
      <c r="I517" s="242">
        <f t="shared" si="69"/>
        <v>1</v>
      </c>
      <c r="J517" s="243">
        <f t="shared" si="68"/>
        <v>0</v>
      </c>
      <c r="K517" s="234">
        <f t="shared" ref="K517:K522" si="74">I517*J517</f>
        <v>0</v>
      </c>
      <c r="L517" s="35"/>
    </row>
    <row r="518" spans="2:12" ht="34.950000000000003" customHeight="1" x14ac:dyDescent="0.3">
      <c r="B518" s="84" t="str">
        <f t="shared" si="73"/>
        <v>CAD</v>
      </c>
      <c r="C518" s="85">
        <f>IF(ISTEXT(D518),MAX($C$5:$C517)+1,"")</f>
        <v>473</v>
      </c>
      <c r="D518" s="86" t="s">
        <v>11</v>
      </c>
      <c r="E518" s="174" t="s">
        <v>1440</v>
      </c>
      <c r="F518" s="270" t="s">
        <v>43</v>
      </c>
      <c r="G518" s="229"/>
      <c r="H518" s="247"/>
      <c r="I518" s="242">
        <f t="shared" si="69"/>
        <v>1</v>
      </c>
      <c r="J518" s="243">
        <f t="shared" si="68"/>
        <v>0</v>
      </c>
      <c r="K518" s="234">
        <f t="shared" si="74"/>
        <v>0</v>
      </c>
      <c r="L518" s="35"/>
    </row>
    <row r="519" spans="2:12" ht="34.950000000000003" customHeight="1" x14ac:dyDescent="0.3">
      <c r="B519" s="84" t="str">
        <f t="shared" ref="B519:B548" si="75">IF(C519="","",$B$4)</f>
        <v>CAD</v>
      </c>
      <c r="C519" s="85">
        <f>IF(ISTEXT(D519),MAX($C$5:$C518)+1,"")</f>
        <v>474</v>
      </c>
      <c r="D519" s="86" t="s">
        <v>11</v>
      </c>
      <c r="E519" s="174" t="s">
        <v>1441</v>
      </c>
      <c r="F519" s="270" t="s">
        <v>43</v>
      </c>
      <c r="G519" s="229"/>
      <c r="H519" s="247"/>
      <c r="I519" s="242">
        <f t="shared" si="69"/>
        <v>1</v>
      </c>
      <c r="J519" s="243">
        <f t="shared" si="68"/>
        <v>0</v>
      </c>
      <c r="K519" s="234">
        <f t="shared" si="74"/>
        <v>0</v>
      </c>
      <c r="L519" s="35"/>
    </row>
    <row r="520" spans="2:12" ht="34.950000000000003" customHeight="1" x14ac:dyDescent="0.3">
      <c r="B520" s="84" t="str">
        <f t="shared" si="75"/>
        <v>CAD</v>
      </c>
      <c r="C520" s="85">
        <f>IF(ISTEXT(D520),MAX($C$5:$C519)+1,"")</f>
        <v>475</v>
      </c>
      <c r="D520" s="86" t="s">
        <v>9</v>
      </c>
      <c r="E520" s="174" t="s">
        <v>1442</v>
      </c>
      <c r="F520" s="270" t="s">
        <v>43</v>
      </c>
      <c r="G520" s="223"/>
      <c r="H520" s="248"/>
      <c r="I520" s="225">
        <f t="shared" si="69"/>
        <v>3</v>
      </c>
      <c r="J520" s="226">
        <f t="shared" si="68"/>
        <v>0</v>
      </c>
      <c r="K520" s="227">
        <f t="shared" si="74"/>
        <v>0</v>
      </c>
      <c r="L520" s="35"/>
    </row>
    <row r="521" spans="2:12" ht="34.950000000000003" customHeight="1" x14ac:dyDescent="0.3">
      <c r="B521" s="84" t="str">
        <f t="shared" si="75"/>
        <v>CAD</v>
      </c>
      <c r="C521" s="85">
        <f>IF(ISTEXT(D521),MAX($C$5:$C520)+1,"")</f>
        <v>476</v>
      </c>
      <c r="D521" s="86" t="s">
        <v>11</v>
      </c>
      <c r="E521" s="179" t="s">
        <v>1443</v>
      </c>
      <c r="F521" s="270" t="s">
        <v>43</v>
      </c>
      <c r="G521" s="229"/>
      <c r="H521" s="247"/>
      <c r="I521" s="242">
        <f t="shared" si="69"/>
        <v>1</v>
      </c>
      <c r="J521" s="243">
        <f t="shared" si="68"/>
        <v>0</v>
      </c>
      <c r="K521" s="234">
        <f t="shared" si="74"/>
        <v>0</v>
      </c>
      <c r="L521" s="35"/>
    </row>
    <row r="522" spans="2:12" ht="34.950000000000003" customHeight="1" x14ac:dyDescent="0.3">
      <c r="B522" s="84" t="str">
        <f>IF(C522="","",$B$4)</f>
        <v>CAD</v>
      </c>
      <c r="C522" s="85">
        <f>IF(ISTEXT(D522),MAX($C$5:$C521)+1,"")</f>
        <v>477</v>
      </c>
      <c r="D522" s="86" t="s">
        <v>11</v>
      </c>
      <c r="E522" s="179" t="s">
        <v>1444</v>
      </c>
      <c r="F522" s="270" t="s">
        <v>43</v>
      </c>
      <c r="G522" s="229"/>
      <c r="H522" s="247"/>
      <c r="I522" s="242">
        <f t="shared" si="69"/>
        <v>1</v>
      </c>
      <c r="J522" s="243">
        <f t="shared" si="68"/>
        <v>0</v>
      </c>
      <c r="K522" s="234">
        <f t="shared" si="74"/>
        <v>0</v>
      </c>
      <c r="L522" s="35"/>
    </row>
    <row r="523" spans="2:12" ht="34.950000000000003" customHeight="1" x14ac:dyDescent="0.3">
      <c r="B523" s="103" t="s">
        <v>1445</v>
      </c>
      <c r="C523" s="103"/>
      <c r="D523" s="103"/>
      <c r="E523" s="103"/>
      <c r="F523" s="194"/>
      <c r="G523" s="103"/>
      <c r="H523" s="103"/>
      <c r="I523" s="103"/>
      <c r="J523" s="103"/>
      <c r="K523" s="103"/>
      <c r="L523" s="103"/>
    </row>
    <row r="524" spans="2:12" ht="33" customHeight="1" x14ac:dyDescent="0.3">
      <c r="B524" s="84" t="str">
        <f t="shared" si="75"/>
        <v>CAD</v>
      </c>
      <c r="C524" s="85">
        <f>IF(ISTEXT(D524),MAX($C$5:$C523)+1,"")</f>
        <v>478</v>
      </c>
      <c r="D524" s="86" t="s">
        <v>9</v>
      </c>
      <c r="E524" s="173" t="s">
        <v>1446</v>
      </c>
      <c r="F524" s="270" t="s">
        <v>43</v>
      </c>
      <c r="G524" s="229"/>
      <c r="H524" s="247"/>
      <c r="I524" s="242">
        <f t="shared" si="69"/>
        <v>3</v>
      </c>
      <c r="J524" s="243">
        <f t="shared" si="68"/>
        <v>0</v>
      </c>
      <c r="K524" s="234">
        <f t="shared" ref="K524:K541" si="76">I524*J524</f>
        <v>0</v>
      </c>
      <c r="L524" s="35"/>
    </row>
    <row r="525" spans="2:12" ht="37.950000000000003" customHeight="1" x14ac:dyDescent="0.3">
      <c r="B525" s="84" t="str">
        <f t="shared" si="75"/>
        <v>CAD</v>
      </c>
      <c r="C525" s="85">
        <f>IF(ISTEXT(D525),MAX($C$5:$C524)+1,"")</f>
        <v>479</v>
      </c>
      <c r="D525" s="86" t="s">
        <v>9</v>
      </c>
      <c r="E525" s="174" t="s">
        <v>1447</v>
      </c>
      <c r="F525" s="270" t="s">
        <v>43</v>
      </c>
      <c r="G525" s="229"/>
      <c r="H525" s="247"/>
      <c r="I525" s="242">
        <f t="shared" si="69"/>
        <v>3</v>
      </c>
      <c r="J525" s="243">
        <f t="shared" si="68"/>
        <v>0</v>
      </c>
      <c r="K525" s="234">
        <f t="shared" si="76"/>
        <v>0</v>
      </c>
      <c r="L525" s="35"/>
    </row>
    <row r="526" spans="2:12" ht="27.6" x14ac:dyDescent="0.3">
      <c r="B526" s="84" t="str">
        <f t="shared" si="75"/>
        <v>CAD</v>
      </c>
      <c r="C526" s="85">
        <f>IF(ISTEXT(D526),MAX($C$5:$C525)+1,"")</f>
        <v>480</v>
      </c>
      <c r="D526" s="86" t="s">
        <v>10</v>
      </c>
      <c r="E526" s="174" t="s">
        <v>1448</v>
      </c>
      <c r="F526" s="270" t="s">
        <v>43</v>
      </c>
      <c r="G526" s="229"/>
      <c r="H526" s="247"/>
      <c r="I526" s="242">
        <f t="shared" si="69"/>
        <v>2</v>
      </c>
      <c r="J526" s="243">
        <f t="shared" si="68"/>
        <v>0</v>
      </c>
      <c r="K526" s="234">
        <f t="shared" si="76"/>
        <v>0</v>
      </c>
      <c r="L526" s="35"/>
    </row>
    <row r="527" spans="2:12" ht="34.950000000000003" customHeight="1" x14ac:dyDescent="0.3">
      <c r="B527" s="84" t="str">
        <f t="shared" si="75"/>
        <v>CAD</v>
      </c>
      <c r="C527" s="85">
        <f>IF(ISTEXT(D527),MAX($C$5:$C526)+1,"")</f>
        <v>481</v>
      </c>
      <c r="D527" s="86" t="s">
        <v>9</v>
      </c>
      <c r="E527" s="174" t="s">
        <v>1449</v>
      </c>
      <c r="F527" s="270" t="s">
        <v>43</v>
      </c>
      <c r="G527" s="223"/>
      <c r="H527" s="248"/>
      <c r="I527" s="225">
        <f t="shared" si="69"/>
        <v>3</v>
      </c>
      <c r="J527" s="226">
        <f t="shared" si="68"/>
        <v>0</v>
      </c>
      <c r="K527" s="227">
        <f t="shared" si="76"/>
        <v>0</v>
      </c>
      <c r="L527" s="35"/>
    </row>
    <row r="528" spans="2:12" ht="34.950000000000003" customHeight="1" x14ac:dyDescent="0.3">
      <c r="B528" s="84" t="str">
        <f t="shared" si="75"/>
        <v>CAD</v>
      </c>
      <c r="C528" s="85">
        <f>IF(ISTEXT(D528),MAX($C$5:$C527)+1,"")</f>
        <v>482</v>
      </c>
      <c r="D528" s="86" t="s">
        <v>11</v>
      </c>
      <c r="E528" s="174" t="s">
        <v>1450</v>
      </c>
      <c r="F528" s="270" t="s">
        <v>43</v>
      </c>
      <c r="G528" s="229"/>
      <c r="H528" s="247"/>
      <c r="I528" s="242">
        <f t="shared" si="69"/>
        <v>1</v>
      </c>
      <c r="J528" s="243">
        <f t="shared" si="68"/>
        <v>0</v>
      </c>
      <c r="K528" s="234">
        <f t="shared" si="76"/>
        <v>0</v>
      </c>
      <c r="L528" s="35"/>
    </row>
    <row r="529" spans="2:12" ht="30" customHeight="1" x14ac:dyDescent="0.3">
      <c r="B529" s="84" t="str">
        <f t="shared" si="75"/>
        <v>CAD</v>
      </c>
      <c r="C529" s="85">
        <f>IF(ISTEXT(D529),MAX($C$5:$C528)+1,"")</f>
        <v>483</v>
      </c>
      <c r="D529" s="86" t="s">
        <v>11</v>
      </c>
      <c r="E529" s="174" t="s">
        <v>1451</v>
      </c>
      <c r="F529" s="270" t="s">
        <v>43</v>
      </c>
      <c r="G529" s="229"/>
      <c r="H529" s="247"/>
      <c r="I529" s="242">
        <f t="shared" si="69"/>
        <v>1</v>
      </c>
      <c r="J529" s="243">
        <f t="shared" si="68"/>
        <v>0</v>
      </c>
      <c r="K529" s="234">
        <f t="shared" si="76"/>
        <v>0</v>
      </c>
      <c r="L529" s="35"/>
    </row>
    <row r="530" spans="2:12" ht="34.950000000000003" customHeight="1" x14ac:dyDescent="0.3">
      <c r="B530" s="84" t="str">
        <f t="shared" si="75"/>
        <v>CAD</v>
      </c>
      <c r="C530" s="85">
        <f>IF(ISTEXT(D530),MAX($C$5:$C529)+1,"")</f>
        <v>484</v>
      </c>
      <c r="D530" s="86" t="s">
        <v>9</v>
      </c>
      <c r="E530" s="174" t="s">
        <v>1452</v>
      </c>
      <c r="F530" s="270" t="s">
        <v>43</v>
      </c>
      <c r="G530" s="229"/>
      <c r="H530" s="247"/>
      <c r="I530" s="242">
        <f t="shared" si="69"/>
        <v>3</v>
      </c>
      <c r="J530" s="243">
        <f t="shared" si="68"/>
        <v>0</v>
      </c>
      <c r="K530" s="234">
        <f t="shared" si="76"/>
        <v>0</v>
      </c>
      <c r="L530" s="35"/>
    </row>
    <row r="531" spans="2:12" ht="34.950000000000003" customHeight="1" x14ac:dyDescent="0.3">
      <c r="B531" s="84" t="str">
        <f t="shared" si="75"/>
        <v>CAD</v>
      </c>
      <c r="C531" s="85">
        <f>IF(ISTEXT(D531),MAX($C$5:$C530)+1,"")</f>
        <v>485</v>
      </c>
      <c r="D531" s="86" t="s">
        <v>9</v>
      </c>
      <c r="E531" s="174" t="s">
        <v>1453</v>
      </c>
      <c r="F531" s="270" t="s">
        <v>43</v>
      </c>
      <c r="G531" s="229"/>
      <c r="H531" s="247"/>
      <c r="I531" s="242">
        <f t="shared" si="69"/>
        <v>3</v>
      </c>
      <c r="J531" s="243">
        <f t="shared" si="68"/>
        <v>0</v>
      </c>
      <c r="K531" s="234">
        <f t="shared" si="76"/>
        <v>0</v>
      </c>
      <c r="L531" s="35"/>
    </row>
    <row r="532" spans="2:12" ht="34.950000000000003" customHeight="1" x14ac:dyDescent="0.3">
      <c r="B532" s="84" t="str">
        <f t="shared" si="75"/>
        <v>CAD</v>
      </c>
      <c r="C532" s="85">
        <f>IF(ISTEXT(D532),MAX($C$5:$C531)+1,"")</f>
        <v>486</v>
      </c>
      <c r="D532" s="86" t="s">
        <v>9</v>
      </c>
      <c r="E532" s="174" t="s">
        <v>1454</v>
      </c>
      <c r="F532" s="270" t="s">
        <v>43</v>
      </c>
      <c r="G532" s="229"/>
      <c r="H532" s="247"/>
      <c r="I532" s="242">
        <f t="shared" si="69"/>
        <v>3</v>
      </c>
      <c r="J532" s="243">
        <f t="shared" si="68"/>
        <v>0</v>
      </c>
      <c r="K532" s="234">
        <f t="shared" si="76"/>
        <v>0</v>
      </c>
      <c r="L532" s="35"/>
    </row>
    <row r="533" spans="2:12" ht="34.950000000000003" customHeight="1" x14ac:dyDescent="0.3">
      <c r="B533" s="84" t="str">
        <f t="shared" si="75"/>
        <v>CAD</v>
      </c>
      <c r="C533" s="85">
        <f>IF(ISTEXT(D533),MAX($C$5:$C532)+1,"")</f>
        <v>487</v>
      </c>
      <c r="D533" s="86" t="s">
        <v>10</v>
      </c>
      <c r="E533" s="174" t="s">
        <v>1455</v>
      </c>
      <c r="F533" s="270" t="s">
        <v>43</v>
      </c>
      <c r="G533" s="223"/>
      <c r="H533" s="248"/>
      <c r="I533" s="225">
        <f t="shared" si="69"/>
        <v>2</v>
      </c>
      <c r="J533" s="226">
        <f t="shared" si="68"/>
        <v>0</v>
      </c>
      <c r="K533" s="227">
        <f t="shared" si="76"/>
        <v>0</v>
      </c>
      <c r="L533" s="35"/>
    </row>
    <row r="534" spans="2:12" ht="34.950000000000003" customHeight="1" x14ac:dyDescent="0.3">
      <c r="B534" s="84" t="str">
        <f t="shared" si="75"/>
        <v>CAD</v>
      </c>
      <c r="C534" s="85">
        <f>IF(ISTEXT(D534),MAX($C$5:$C533)+1,"")</f>
        <v>488</v>
      </c>
      <c r="D534" s="86" t="s">
        <v>10</v>
      </c>
      <c r="E534" s="174" t="s">
        <v>1456</v>
      </c>
      <c r="F534" s="270" t="s">
        <v>43</v>
      </c>
      <c r="G534" s="229"/>
      <c r="H534" s="247"/>
      <c r="I534" s="242">
        <f t="shared" si="69"/>
        <v>2</v>
      </c>
      <c r="J534" s="243">
        <f t="shared" si="68"/>
        <v>0</v>
      </c>
      <c r="K534" s="234">
        <f t="shared" si="76"/>
        <v>0</v>
      </c>
      <c r="L534" s="35"/>
    </row>
    <row r="535" spans="2:12" ht="34.950000000000003" customHeight="1" x14ac:dyDescent="0.3">
      <c r="B535" s="84" t="str">
        <f t="shared" si="75"/>
        <v>CAD</v>
      </c>
      <c r="C535" s="85">
        <f>IF(ISTEXT(D535),MAX($C$5:$C534)+1,"")</f>
        <v>489</v>
      </c>
      <c r="D535" s="86" t="s">
        <v>10</v>
      </c>
      <c r="E535" s="174" t="s">
        <v>1457</v>
      </c>
      <c r="F535" s="270" t="s">
        <v>43</v>
      </c>
      <c r="G535" s="229"/>
      <c r="H535" s="247"/>
      <c r="I535" s="242">
        <f t="shared" si="69"/>
        <v>2</v>
      </c>
      <c r="J535" s="243">
        <f t="shared" si="68"/>
        <v>0</v>
      </c>
      <c r="K535" s="234">
        <f t="shared" si="76"/>
        <v>0</v>
      </c>
      <c r="L535" s="35"/>
    </row>
    <row r="536" spans="2:12" ht="34.950000000000003" customHeight="1" x14ac:dyDescent="0.3">
      <c r="B536" s="84" t="str">
        <f t="shared" si="75"/>
        <v>CAD</v>
      </c>
      <c r="C536" s="85">
        <f>IF(ISTEXT(D536),MAX($C$5:$C535)+1,"")</f>
        <v>490</v>
      </c>
      <c r="D536" s="86" t="s">
        <v>10</v>
      </c>
      <c r="E536" s="174" t="s">
        <v>1458</v>
      </c>
      <c r="F536" s="270" t="s">
        <v>43</v>
      </c>
      <c r="G536" s="229"/>
      <c r="H536" s="247"/>
      <c r="I536" s="242">
        <f t="shared" si="69"/>
        <v>2</v>
      </c>
      <c r="J536" s="243">
        <f t="shared" si="68"/>
        <v>0</v>
      </c>
      <c r="K536" s="234">
        <f t="shared" si="76"/>
        <v>0</v>
      </c>
      <c r="L536" s="35"/>
    </row>
    <row r="537" spans="2:12" ht="44.4" customHeight="1" x14ac:dyDescent="0.3">
      <c r="B537" s="84" t="str">
        <f t="shared" si="75"/>
        <v>CAD</v>
      </c>
      <c r="C537" s="85">
        <f>IF(ISTEXT(D537),MAX($C$5:$C536)+1,"")</f>
        <v>491</v>
      </c>
      <c r="D537" s="86" t="s">
        <v>10</v>
      </c>
      <c r="E537" s="174" t="s">
        <v>1459</v>
      </c>
      <c r="F537" s="270" t="s">
        <v>43</v>
      </c>
      <c r="G537" s="229"/>
      <c r="H537" s="247"/>
      <c r="I537" s="242">
        <f t="shared" si="69"/>
        <v>2</v>
      </c>
      <c r="J537" s="243">
        <f t="shared" si="68"/>
        <v>0</v>
      </c>
      <c r="K537" s="234">
        <f t="shared" si="76"/>
        <v>0</v>
      </c>
      <c r="L537" s="35"/>
    </row>
    <row r="538" spans="2:12" ht="34.950000000000003" customHeight="1" x14ac:dyDescent="0.3">
      <c r="B538" s="84" t="str">
        <f t="shared" si="75"/>
        <v>CAD</v>
      </c>
      <c r="C538" s="85">
        <f>IF(ISTEXT(D538),MAX($C$5:$C537)+1,"")</f>
        <v>492</v>
      </c>
      <c r="D538" s="86" t="s">
        <v>10</v>
      </c>
      <c r="E538" s="174" t="s">
        <v>1460</v>
      </c>
      <c r="F538" s="270" t="s">
        <v>43</v>
      </c>
      <c r="G538" s="229"/>
      <c r="H538" s="247"/>
      <c r="I538" s="242">
        <f t="shared" si="69"/>
        <v>2</v>
      </c>
      <c r="J538" s="243">
        <f t="shared" si="68"/>
        <v>0</v>
      </c>
      <c r="K538" s="234">
        <f t="shared" si="76"/>
        <v>0</v>
      </c>
      <c r="L538" s="35"/>
    </row>
    <row r="539" spans="2:12" ht="46.2" customHeight="1" x14ac:dyDescent="0.3">
      <c r="B539" s="84" t="str">
        <f t="shared" si="75"/>
        <v>CAD</v>
      </c>
      <c r="C539" s="85">
        <f>IF(ISTEXT(D539),MAX($C$5:$C538)+1,"")</f>
        <v>493</v>
      </c>
      <c r="D539" s="86" t="s">
        <v>9</v>
      </c>
      <c r="E539" s="175" t="s">
        <v>1461</v>
      </c>
      <c r="F539" s="270" t="s">
        <v>43</v>
      </c>
      <c r="G539" s="223"/>
      <c r="H539" s="248"/>
      <c r="I539" s="225">
        <f t="shared" si="69"/>
        <v>3</v>
      </c>
      <c r="J539" s="226">
        <f t="shared" si="68"/>
        <v>0</v>
      </c>
      <c r="K539" s="227">
        <f t="shared" si="76"/>
        <v>0</v>
      </c>
      <c r="L539" s="35"/>
    </row>
    <row r="540" spans="2:12" ht="34.950000000000003" customHeight="1" x14ac:dyDescent="0.3">
      <c r="B540" s="84" t="str">
        <f t="shared" si="75"/>
        <v>CAD</v>
      </c>
      <c r="C540" s="85">
        <f>IF(ISTEXT(D540),MAX($C$5:$C539)+1,"")</f>
        <v>494</v>
      </c>
      <c r="D540" s="86" t="s">
        <v>11</v>
      </c>
      <c r="E540" s="175" t="s">
        <v>1462</v>
      </c>
      <c r="F540" s="270" t="s">
        <v>43</v>
      </c>
      <c r="G540" s="229"/>
      <c r="H540" s="247"/>
      <c r="I540" s="242">
        <f t="shared" si="69"/>
        <v>1</v>
      </c>
      <c r="J540" s="243">
        <f t="shared" si="68"/>
        <v>0</v>
      </c>
      <c r="K540" s="234">
        <f t="shared" si="76"/>
        <v>0</v>
      </c>
      <c r="L540" s="35"/>
    </row>
    <row r="541" spans="2:12" ht="34.950000000000003" customHeight="1" x14ac:dyDescent="0.3">
      <c r="B541" s="84" t="str">
        <f t="shared" si="75"/>
        <v>CAD</v>
      </c>
      <c r="C541" s="85">
        <f>IF(ISTEXT(D541),MAX($C$5:$C540)+1,"")</f>
        <v>495</v>
      </c>
      <c r="D541" s="86" t="s">
        <v>9</v>
      </c>
      <c r="E541" s="174" t="s">
        <v>1463</v>
      </c>
      <c r="F541" s="270" t="s">
        <v>43</v>
      </c>
      <c r="G541" s="229"/>
      <c r="H541" s="247"/>
      <c r="I541" s="242">
        <f t="shared" si="69"/>
        <v>3</v>
      </c>
      <c r="J541" s="243">
        <f t="shared" si="68"/>
        <v>0</v>
      </c>
      <c r="K541" s="234">
        <f t="shared" si="76"/>
        <v>0</v>
      </c>
      <c r="L541" s="35"/>
    </row>
    <row r="542" spans="2:12" ht="34.950000000000003" customHeight="1" x14ac:dyDescent="0.3">
      <c r="B542" s="105" t="str">
        <f t="shared" si="75"/>
        <v/>
      </c>
      <c r="C542" s="106" t="str">
        <f>IF(ISTEXT(D542),MAX($C$5:$C541)+1,"")</f>
        <v/>
      </c>
      <c r="D542" s="106"/>
      <c r="E542" s="157" t="s">
        <v>1464</v>
      </c>
      <c r="F542" s="194"/>
      <c r="G542" s="108"/>
      <c r="H542" s="108"/>
      <c r="I542" s="108"/>
      <c r="J542" s="108"/>
      <c r="K542" s="108"/>
      <c r="L542" s="108"/>
    </row>
    <row r="543" spans="2:12" ht="34.950000000000003" customHeight="1" x14ac:dyDescent="0.3">
      <c r="B543" s="84" t="str">
        <f t="shared" si="75"/>
        <v>CAD</v>
      </c>
      <c r="C543" s="85">
        <f>IF(ISTEXT(D543),MAX($C$5:$C542)+1,"")</f>
        <v>496</v>
      </c>
      <c r="D543" s="86" t="s">
        <v>10</v>
      </c>
      <c r="E543" s="180" t="s">
        <v>1465</v>
      </c>
      <c r="F543" s="270" t="s">
        <v>43</v>
      </c>
      <c r="G543" s="229"/>
      <c r="H543" s="247"/>
      <c r="I543" s="242">
        <f t="shared" si="69"/>
        <v>2</v>
      </c>
      <c r="J543" s="243">
        <f t="shared" si="68"/>
        <v>0</v>
      </c>
      <c r="K543" s="234">
        <f t="shared" ref="K543:K578" si="77">I543*J543</f>
        <v>0</v>
      </c>
      <c r="L543" s="35"/>
    </row>
    <row r="544" spans="2:12" ht="34.950000000000003" customHeight="1" x14ac:dyDescent="0.3">
      <c r="B544" s="84" t="str">
        <f t="shared" si="75"/>
        <v>CAD</v>
      </c>
      <c r="C544" s="85">
        <f>IF(ISTEXT(D544),MAX($C$5:$C543)+1,"")</f>
        <v>497</v>
      </c>
      <c r="D544" s="86" t="s">
        <v>9</v>
      </c>
      <c r="E544" s="177" t="s">
        <v>1466</v>
      </c>
      <c r="F544" s="270" t="s">
        <v>43</v>
      </c>
      <c r="G544" s="229"/>
      <c r="H544" s="247"/>
      <c r="I544" s="242">
        <f t="shared" si="69"/>
        <v>3</v>
      </c>
      <c r="J544" s="243">
        <f t="shared" si="68"/>
        <v>0</v>
      </c>
      <c r="K544" s="234">
        <f t="shared" si="77"/>
        <v>0</v>
      </c>
      <c r="L544" s="35"/>
    </row>
    <row r="545" spans="2:12" ht="34.950000000000003" customHeight="1" x14ac:dyDescent="0.3">
      <c r="B545" s="84" t="str">
        <f t="shared" si="75"/>
        <v>CAD</v>
      </c>
      <c r="C545" s="85">
        <f>IF(ISTEXT(D545),MAX($C$5:$C544)+1,"")</f>
        <v>498</v>
      </c>
      <c r="D545" s="86" t="s">
        <v>9</v>
      </c>
      <c r="E545" s="177" t="s">
        <v>1467</v>
      </c>
      <c r="F545" s="270" t="s">
        <v>43</v>
      </c>
      <c r="G545" s="229"/>
      <c r="H545" s="247"/>
      <c r="I545" s="242">
        <f t="shared" si="69"/>
        <v>3</v>
      </c>
      <c r="J545" s="243">
        <f t="shared" si="68"/>
        <v>0</v>
      </c>
      <c r="K545" s="234">
        <f t="shared" si="77"/>
        <v>0</v>
      </c>
      <c r="L545" s="35"/>
    </row>
    <row r="546" spans="2:12" ht="34.950000000000003" customHeight="1" x14ac:dyDescent="0.3">
      <c r="B546" s="84" t="str">
        <f t="shared" si="75"/>
        <v>CAD</v>
      </c>
      <c r="C546" s="85">
        <f>IF(ISTEXT(D546),MAX($C$5:$C545)+1,"")</f>
        <v>499</v>
      </c>
      <c r="D546" s="86" t="s">
        <v>9</v>
      </c>
      <c r="E546" s="177" t="s">
        <v>1468</v>
      </c>
      <c r="F546" s="270" t="s">
        <v>43</v>
      </c>
      <c r="G546" s="223"/>
      <c r="H546" s="248"/>
      <c r="I546" s="225">
        <f t="shared" si="69"/>
        <v>3</v>
      </c>
      <c r="J546" s="226">
        <f t="shared" si="68"/>
        <v>0</v>
      </c>
      <c r="K546" s="227">
        <f t="shared" si="77"/>
        <v>0</v>
      </c>
      <c r="L546" s="35"/>
    </row>
    <row r="547" spans="2:12" ht="34.950000000000003" customHeight="1" x14ac:dyDescent="0.3">
      <c r="B547" s="84" t="str">
        <f t="shared" si="75"/>
        <v>CAD</v>
      </c>
      <c r="C547" s="85">
        <f>IF(ISTEXT(D547),MAX($C$5:$C546)+1,"")</f>
        <v>500</v>
      </c>
      <c r="D547" s="86" t="s">
        <v>9</v>
      </c>
      <c r="E547" s="177" t="s">
        <v>1469</v>
      </c>
      <c r="F547" s="270" t="s">
        <v>43</v>
      </c>
      <c r="G547" s="229"/>
      <c r="H547" s="247"/>
      <c r="I547" s="242">
        <f t="shared" ref="I547:I603" si="78">VLOOKUP($D547,SpecData,2,FALSE)</f>
        <v>3</v>
      </c>
      <c r="J547" s="243">
        <f t="shared" ref="J547:J603" si="79">VLOOKUP($F547,AvailabilityData,2,FALSE)</f>
        <v>0</v>
      </c>
      <c r="K547" s="234">
        <f t="shared" si="77"/>
        <v>0</v>
      </c>
      <c r="L547" s="35"/>
    </row>
    <row r="548" spans="2:12" ht="34.950000000000003" customHeight="1" x14ac:dyDescent="0.3">
      <c r="B548" s="84" t="str">
        <f t="shared" si="75"/>
        <v>CAD</v>
      </c>
      <c r="C548" s="85">
        <f>IF(ISTEXT(D548),MAX($C$5:$C547)+1,"")</f>
        <v>501</v>
      </c>
      <c r="D548" s="86" t="s">
        <v>9</v>
      </c>
      <c r="E548" s="177" t="s">
        <v>1470</v>
      </c>
      <c r="F548" s="270" t="s">
        <v>43</v>
      </c>
      <c r="G548" s="229"/>
      <c r="H548" s="247"/>
      <c r="I548" s="242">
        <f t="shared" si="78"/>
        <v>3</v>
      </c>
      <c r="J548" s="243">
        <f t="shared" si="79"/>
        <v>0</v>
      </c>
      <c r="K548" s="234">
        <f t="shared" si="77"/>
        <v>0</v>
      </c>
      <c r="L548" s="35"/>
    </row>
    <row r="549" spans="2:12" ht="34.950000000000003" customHeight="1" x14ac:dyDescent="0.3">
      <c r="B549" s="84" t="str">
        <f t="shared" ref="B549:B555" si="80">IF(C549="","",$B$4)</f>
        <v>CAD</v>
      </c>
      <c r="C549" s="85">
        <f>IF(ISTEXT(D549),MAX($C$5:$C548)+1,"")</f>
        <v>502</v>
      </c>
      <c r="D549" s="86" t="s">
        <v>9</v>
      </c>
      <c r="E549" s="177" t="s">
        <v>1471</v>
      </c>
      <c r="F549" s="270" t="s">
        <v>43</v>
      </c>
      <c r="G549" s="229"/>
      <c r="H549" s="247"/>
      <c r="I549" s="242">
        <f t="shared" si="78"/>
        <v>3</v>
      </c>
      <c r="J549" s="243">
        <f t="shared" si="79"/>
        <v>0</v>
      </c>
      <c r="K549" s="234">
        <f t="shared" si="77"/>
        <v>0</v>
      </c>
      <c r="L549" s="35"/>
    </row>
    <row r="550" spans="2:12" ht="39" customHeight="1" x14ac:dyDescent="0.3">
      <c r="B550" s="84" t="str">
        <f t="shared" si="80"/>
        <v>CAD</v>
      </c>
      <c r="C550" s="85">
        <f>IF(ISTEXT(D550),MAX($C$5:$C549)+1,"")</f>
        <v>503</v>
      </c>
      <c r="D550" s="86" t="s">
        <v>9</v>
      </c>
      <c r="E550" s="177" t="s">
        <v>1472</v>
      </c>
      <c r="F550" s="270" t="s">
        <v>43</v>
      </c>
      <c r="G550" s="229"/>
      <c r="H550" s="247"/>
      <c r="I550" s="242">
        <f t="shared" si="78"/>
        <v>3</v>
      </c>
      <c r="J550" s="243">
        <f t="shared" si="79"/>
        <v>0</v>
      </c>
      <c r="K550" s="234">
        <f t="shared" si="77"/>
        <v>0</v>
      </c>
      <c r="L550" s="35"/>
    </row>
    <row r="551" spans="2:12" ht="34.950000000000003" customHeight="1" x14ac:dyDescent="0.3">
      <c r="B551" s="84" t="str">
        <f t="shared" si="80"/>
        <v>CAD</v>
      </c>
      <c r="C551" s="85">
        <f>IF(ISTEXT(D551),MAX($C$5:$C550)+1,"")</f>
        <v>504</v>
      </c>
      <c r="D551" s="86" t="s">
        <v>9</v>
      </c>
      <c r="E551" s="177" t="s">
        <v>1473</v>
      </c>
      <c r="F551" s="270" t="s">
        <v>43</v>
      </c>
      <c r="G551" s="229"/>
      <c r="H551" s="247"/>
      <c r="I551" s="242">
        <f t="shared" si="78"/>
        <v>3</v>
      </c>
      <c r="J551" s="243">
        <f t="shared" si="79"/>
        <v>0</v>
      </c>
      <c r="K551" s="234">
        <f t="shared" si="77"/>
        <v>0</v>
      </c>
      <c r="L551" s="35"/>
    </row>
    <row r="552" spans="2:12" ht="34.950000000000003" customHeight="1" x14ac:dyDescent="0.3">
      <c r="B552" s="84" t="str">
        <f t="shared" si="80"/>
        <v>CAD</v>
      </c>
      <c r="C552" s="85">
        <f>IF(ISTEXT(D552),MAX($C$5:$C551)+1,"")</f>
        <v>505</v>
      </c>
      <c r="D552" s="86" t="s">
        <v>9</v>
      </c>
      <c r="E552" s="177" t="s">
        <v>1474</v>
      </c>
      <c r="F552" s="270" t="s">
        <v>43</v>
      </c>
      <c r="G552" s="229"/>
      <c r="H552" s="247"/>
      <c r="I552" s="242">
        <f t="shared" si="78"/>
        <v>3</v>
      </c>
      <c r="J552" s="243">
        <f t="shared" si="79"/>
        <v>0</v>
      </c>
      <c r="K552" s="234">
        <f t="shared" si="77"/>
        <v>0</v>
      </c>
      <c r="L552" s="35"/>
    </row>
    <row r="553" spans="2:12" ht="34.950000000000003" customHeight="1" x14ac:dyDescent="0.3">
      <c r="B553" s="84" t="str">
        <f t="shared" si="80"/>
        <v>CAD</v>
      </c>
      <c r="C553" s="85">
        <f>IF(ISTEXT(D553),MAX($C$5:$C552)+1,"")</f>
        <v>506</v>
      </c>
      <c r="D553" s="86" t="s">
        <v>11</v>
      </c>
      <c r="E553" s="177" t="s">
        <v>1475</v>
      </c>
      <c r="F553" s="270" t="s">
        <v>43</v>
      </c>
      <c r="G553" s="229"/>
      <c r="H553" s="247"/>
      <c r="I553" s="242">
        <f t="shared" si="78"/>
        <v>1</v>
      </c>
      <c r="J553" s="243">
        <f t="shared" si="79"/>
        <v>0</v>
      </c>
      <c r="K553" s="234">
        <f t="shared" si="77"/>
        <v>0</v>
      </c>
      <c r="L553" s="35"/>
    </row>
    <row r="554" spans="2:12" ht="34.950000000000003" customHeight="1" x14ac:dyDescent="0.3">
      <c r="B554" s="84" t="str">
        <f t="shared" si="80"/>
        <v>CAD</v>
      </c>
      <c r="C554" s="85">
        <f>IF(ISTEXT(D554),MAX($C$5:$C553)+1,"")</f>
        <v>507</v>
      </c>
      <c r="D554" s="86" t="s">
        <v>11</v>
      </c>
      <c r="E554" s="173" t="s">
        <v>1476</v>
      </c>
      <c r="F554" s="270" t="s">
        <v>43</v>
      </c>
      <c r="G554" s="223"/>
      <c r="H554" s="248"/>
      <c r="I554" s="225">
        <f t="shared" si="78"/>
        <v>1</v>
      </c>
      <c r="J554" s="226">
        <f t="shared" si="79"/>
        <v>0</v>
      </c>
      <c r="K554" s="227">
        <f t="shared" si="77"/>
        <v>0</v>
      </c>
      <c r="L554" s="35"/>
    </row>
    <row r="555" spans="2:12" ht="34.950000000000003" customHeight="1" x14ac:dyDescent="0.3">
      <c r="B555" s="84" t="str">
        <f t="shared" si="80"/>
        <v>CAD</v>
      </c>
      <c r="C555" s="85">
        <f>IF(ISTEXT(D555),MAX($C$5:$C554)+1,"")</f>
        <v>508</v>
      </c>
      <c r="D555" s="86" t="s">
        <v>11</v>
      </c>
      <c r="E555" s="174" t="s">
        <v>1477</v>
      </c>
      <c r="F555" s="270" t="s">
        <v>43</v>
      </c>
      <c r="G555" s="229"/>
      <c r="H555" s="247"/>
      <c r="I555" s="242">
        <f t="shared" si="78"/>
        <v>1</v>
      </c>
      <c r="J555" s="243">
        <f t="shared" si="79"/>
        <v>0</v>
      </c>
      <c r="K555" s="234">
        <f t="shared" si="77"/>
        <v>0</v>
      </c>
      <c r="L555" s="35"/>
    </row>
    <row r="556" spans="2:12" ht="34.950000000000003" customHeight="1" x14ac:dyDescent="0.3">
      <c r="B556" s="84" t="str">
        <f t="shared" ref="B556:B614" si="81">IF(C556="","",$B$4)</f>
        <v>CAD</v>
      </c>
      <c r="C556" s="85">
        <f>IF(ISTEXT(D556),MAX($C$5:$C555)+1,"")</f>
        <v>509</v>
      </c>
      <c r="D556" s="86" t="s">
        <v>9</v>
      </c>
      <c r="E556" s="174" t="s">
        <v>1478</v>
      </c>
      <c r="F556" s="270" t="s">
        <v>43</v>
      </c>
      <c r="G556" s="229"/>
      <c r="H556" s="247"/>
      <c r="I556" s="242">
        <f t="shared" si="78"/>
        <v>3</v>
      </c>
      <c r="J556" s="243">
        <f t="shared" si="79"/>
        <v>0</v>
      </c>
      <c r="K556" s="234">
        <f t="shared" si="77"/>
        <v>0</v>
      </c>
      <c r="L556" s="35"/>
    </row>
    <row r="557" spans="2:12" ht="34.950000000000003" customHeight="1" x14ac:dyDescent="0.3">
      <c r="B557" s="84" t="str">
        <f t="shared" si="81"/>
        <v>CAD</v>
      </c>
      <c r="C557" s="85">
        <f>IF(ISTEXT(D557),MAX($C$5:$C556)+1,"")</f>
        <v>510</v>
      </c>
      <c r="D557" s="86" t="s">
        <v>9</v>
      </c>
      <c r="E557" s="174" t="s">
        <v>1479</v>
      </c>
      <c r="F557" s="270" t="s">
        <v>43</v>
      </c>
      <c r="G557" s="229"/>
      <c r="H557" s="247"/>
      <c r="I557" s="242">
        <f t="shared" si="78"/>
        <v>3</v>
      </c>
      <c r="J557" s="243">
        <f t="shared" si="79"/>
        <v>0</v>
      </c>
      <c r="K557" s="234">
        <f t="shared" si="77"/>
        <v>0</v>
      </c>
      <c r="L557" s="35"/>
    </row>
    <row r="558" spans="2:12" ht="34.950000000000003" customHeight="1" x14ac:dyDescent="0.3">
      <c r="B558" s="84" t="str">
        <f t="shared" si="81"/>
        <v>CAD</v>
      </c>
      <c r="C558" s="85">
        <f>IF(ISTEXT(D558),MAX($C$5:$C557)+1,"")</f>
        <v>511</v>
      </c>
      <c r="D558" s="86" t="s">
        <v>9</v>
      </c>
      <c r="E558" s="174" t="s">
        <v>1480</v>
      </c>
      <c r="F558" s="270" t="s">
        <v>43</v>
      </c>
      <c r="G558" s="229"/>
      <c r="H558" s="247"/>
      <c r="I558" s="242">
        <f t="shared" si="78"/>
        <v>3</v>
      </c>
      <c r="J558" s="243">
        <f t="shared" si="79"/>
        <v>0</v>
      </c>
      <c r="K558" s="234">
        <f t="shared" si="77"/>
        <v>0</v>
      </c>
      <c r="L558" s="35"/>
    </row>
    <row r="559" spans="2:12" ht="34.950000000000003" customHeight="1" x14ac:dyDescent="0.3">
      <c r="B559" s="84" t="str">
        <f t="shared" si="81"/>
        <v>CAD</v>
      </c>
      <c r="C559" s="85">
        <f>IF(ISTEXT(D559),MAX($C$5:$C558)+1,"")</f>
        <v>512</v>
      </c>
      <c r="D559" s="86" t="s">
        <v>9</v>
      </c>
      <c r="E559" s="174" t="s">
        <v>1481</v>
      </c>
      <c r="F559" s="270" t="s">
        <v>43</v>
      </c>
      <c r="G559" s="229"/>
      <c r="H559" s="247"/>
      <c r="I559" s="242">
        <f t="shared" si="78"/>
        <v>3</v>
      </c>
      <c r="J559" s="243">
        <f t="shared" si="79"/>
        <v>0</v>
      </c>
      <c r="K559" s="234">
        <f t="shared" si="77"/>
        <v>0</v>
      </c>
      <c r="L559" s="35"/>
    </row>
    <row r="560" spans="2:12" ht="34.950000000000003" customHeight="1" x14ac:dyDescent="0.3">
      <c r="B560" s="84" t="str">
        <f t="shared" si="81"/>
        <v>CAD</v>
      </c>
      <c r="C560" s="85">
        <f>IF(ISTEXT(D560),MAX($C$5:$C559)+1,"")</f>
        <v>513</v>
      </c>
      <c r="D560" s="86" t="s">
        <v>9</v>
      </c>
      <c r="E560" s="174" t="s">
        <v>1482</v>
      </c>
      <c r="F560" s="270" t="s">
        <v>43</v>
      </c>
      <c r="G560" s="223"/>
      <c r="H560" s="248"/>
      <c r="I560" s="225">
        <f t="shared" si="78"/>
        <v>3</v>
      </c>
      <c r="J560" s="226">
        <f t="shared" si="79"/>
        <v>0</v>
      </c>
      <c r="K560" s="227">
        <f t="shared" si="77"/>
        <v>0</v>
      </c>
      <c r="L560" s="35"/>
    </row>
    <row r="561" spans="2:12" ht="34.950000000000003" customHeight="1" x14ac:dyDescent="0.3">
      <c r="B561" s="84" t="str">
        <f t="shared" si="81"/>
        <v>CAD</v>
      </c>
      <c r="C561" s="85">
        <f>IF(ISTEXT(D561),MAX($C$5:$C560)+1,"")</f>
        <v>514</v>
      </c>
      <c r="D561" s="86" t="s">
        <v>9</v>
      </c>
      <c r="E561" s="174" t="s">
        <v>1483</v>
      </c>
      <c r="F561" s="270" t="s">
        <v>43</v>
      </c>
      <c r="G561" s="229"/>
      <c r="H561" s="247"/>
      <c r="I561" s="242">
        <f t="shared" si="78"/>
        <v>3</v>
      </c>
      <c r="J561" s="243">
        <f t="shared" si="79"/>
        <v>0</v>
      </c>
      <c r="K561" s="234">
        <f t="shared" si="77"/>
        <v>0</v>
      </c>
      <c r="L561" s="35"/>
    </row>
    <row r="562" spans="2:12" ht="34.950000000000003" customHeight="1" x14ac:dyDescent="0.3">
      <c r="B562" s="84" t="str">
        <f t="shared" si="81"/>
        <v>CAD</v>
      </c>
      <c r="C562" s="85">
        <f>IF(ISTEXT(D562),MAX($C$5:$C561)+1,"")</f>
        <v>515</v>
      </c>
      <c r="D562" s="86" t="s">
        <v>9</v>
      </c>
      <c r="E562" s="174" t="s">
        <v>1484</v>
      </c>
      <c r="F562" s="270" t="s">
        <v>43</v>
      </c>
      <c r="G562" s="229"/>
      <c r="H562" s="247"/>
      <c r="I562" s="242">
        <f t="shared" si="78"/>
        <v>3</v>
      </c>
      <c r="J562" s="243">
        <f t="shared" si="79"/>
        <v>0</v>
      </c>
      <c r="K562" s="234">
        <f t="shared" si="77"/>
        <v>0</v>
      </c>
      <c r="L562" s="35"/>
    </row>
    <row r="563" spans="2:12" ht="45.6" customHeight="1" x14ac:dyDescent="0.3">
      <c r="B563" s="84" t="str">
        <f t="shared" si="81"/>
        <v>CAD</v>
      </c>
      <c r="C563" s="85">
        <f>IF(ISTEXT(D563),MAX($C$5:$C562)+1,"")</f>
        <v>516</v>
      </c>
      <c r="D563" s="86" t="s">
        <v>9</v>
      </c>
      <c r="E563" s="175" t="s">
        <v>1485</v>
      </c>
      <c r="F563" s="270" t="s">
        <v>43</v>
      </c>
      <c r="G563" s="229"/>
      <c r="H563" s="247"/>
      <c r="I563" s="242">
        <f t="shared" si="78"/>
        <v>3</v>
      </c>
      <c r="J563" s="243">
        <f t="shared" si="79"/>
        <v>0</v>
      </c>
      <c r="K563" s="234">
        <f t="shared" si="77"/>
        <v>0</v>
      </c>
      <c r="L563" s="35"/>
    </row>
    <row r="564" spans="2:12" ht="34.950000000000003" customHeight="1" x14ac:dyDescent="0.3">
      <c r="B564" s="84" t="str">
        <f t="shared" si="81"/>
        <v>CAD</v>
      </c>
      <c r="C564" s="85">
        <f>IF(ISTEXT(D564),MAX($C$5:$C563)+1,"")</f>
        <v>517</v>
      </c>
      <c r="D564" s="86" t="s">
        <v>9</v>
      </c>
      <c r="E564" s="174" t="s">
        <v>1486</v>
      </c>
      <c r="F564" s="270" t="s">
        <v>43</v>
      </c>
      <c r="G564" s="229"/>
      <c r="H564" s="247"/>
      <c r="I564" s="242">
        <f t="shared" si="78"/>
        <v>3</v>
      </c>
      <c r="J564" s="243">
        <f t="shared" si="79"/>
        <v>0</v>
      </c>
      <c r="K564" s="234">
        <f t="shared" si="77"/>
        <v>0</v>
      </c>
      <c r="L564" s="35"/>
    </row>
    <row r="565" spans="2:12" ht="34.950000000000003" customHeight="1" x14ac:dyDescent="0.3">
      <c r="B565" s="84" t="str">
        <f t="shared" si="81"/>
        <v>CAD</v>
      </c>
      <c r="C565" s="85">
        <f>IF(ISTEXT(D565),MAX($C$5:$C564)+1,"")</f>
        <v>518</v>
      </c>
      <c r="D565" s="86" t="s">
        <v>9</v>
      </c>
      <c r="E565" s="174" t="s">
        <v>1487</v>
      </c>
      <c r="F565" s="270" t="s">
        <v>43</v>
      </c>
      <c r="G565" s="229"/>
      <c r="H565" s="247"/>
      <c r="I565" s="242">
        <f t="shared" si="78"/>
        <v>3</v>
      </c>
      <c r="J565" s="243">
        <f t="shared" si="79"/>
        <v>0</v>
      </c>
      <c r="K565" s="234">
        <f t="shared" si="77"/>
        <v>0</v>
      </c>
      <c r="L565" s="35"/>
    </row>
    <row r="566" spans="2:12" ht="34.950000000000003" customHeight="1" x14ac:dyDescent="0.3">
      <c r="B566" s="84" t="str">
        <f t="shared" si="81"/>
        <v>CAD</v>
      </c>
      <c r="C566" s="85">
        <f>IF(ISTEXT(D566),MAX($C$5:$C565)+1,"")</f>
        <v>519</v>
      </c>
      <c r="D566" s="86" t="s">
        <v>9</v>
      </c>
      <c r="E566" s="174" t="s">
        <v>1488</v>
      </c>
      <c r="F566" s="270" t="s">
        <v>43</v>
      </c>
      <c r="G566" s="223"/>
      <c r="H566" s="248"/>
      <c r="I566" s="225">
        <f t="shared" si="78"/>
        <v>3</v>
      </c>
      <c r="J566" s="226">
        <f t="shared" si="79"/>
        <v>0</v>
      </c>
      <c r="K566" s="227">
        <f t="shared" si="77"/>
        <v>0</v>
      </c>
      <c r="L566" s="35"/>
    </row>
    <row r="567" spans="2:12" ht="34.950000000000003" customHeight="1" x14ac:dyDescent="0.3">
      <c r="B567" s="84" t="str">
        <f t="shared" si="81"/>
        <v>CAD</v>
      </c>
      <c r="C567" s="85">
        <f>IF(ISTEXT(D567),MAX($C$5:$C566)+1,"")</f>
        <v>520</v>
      </c>
      <c r="D567" s="86" t="s">
        <v>9</v>
      </c>
      <c r="E567" s="174" t="s">
        <v>1489</v>
      </c>
      <c r="F567" s="270" t="s">
        <v>43</v>
      </c>
      <c r="G567" s="229"/>
      <c r="H567" s="247"/>
      <c r="I567" s="242">
        <f t="shared" si="78"/>
        <v>3</v>
      </c>
      <c r="J567" s="243">
        <f t="shared" si="79"/>
        <v>0</v>
      </c>
      <c r="K567" s="234">
        <f t="shared" si="77"/>
        <v>0</v>
      </c>
      <c r="L567" s="35"/>
    </row>
    <row r="568" spans="2:12" ht="34.950000000000003" customHeight="1" x14ac:dyDescent="0.3">
      <c r="B568" s="84" t="str">
        <f t="shared" si="81"/>
        <v>CAD</v>
      </c>
      <c r="C568" s="85">
        <f>IF(ISTEXT(D568),MAX($C$5:$C567)+1,"")</f>
        <v>521</v>
      </c>
      <c r="D568" s="86" t="s">
        <v>9</v>
      </c>
      <c r="E568" s="174" t="s">
        <v>1490</v>
      </c>
      <c r="F568" s="270" t="s">
        <v>43</v>
      </c>
      <c r="G568" s="229"/>
      <c r="H568" s="247"/>
      <c r="I568" s="242">
        <f t="shared" si="78"/>
        <v>3</v>
      </c>
      <c r="J568" s="243">
        <f t="shared" si="79"/>
        <v>0</v>
      </c>
      <c r="K568" s="234">
        <f t="shared" si="77"/>
        <v>0</v>
      </c>
      <c r="L568" s="35"/>
    </row>
    <row r="569" spans="2:12" ht="34.950000000000003" customHeight="1" x14ac:dyDescent="0.3">
      <c r="B569" s="84" t="str">
        <f t="shared" si="81"/>
        <v>CAD</v>
      </c>
      <c r="C569" s="85">
        <f>IF(ISTEXT(D569),MAX($C$5:$C568)+1,"")</f>
        <v>522</v>
      </c>
      <c r="D569" s="86" t="s">
        <v>9</v>
      </c>
      <c r="E569" s="174" t="s">
        <v>1491</v>
      </c>
      <c r="F569" s="270" t="s">
        <v>43</v>
      </c>
      <c r="G569" s="229"/>
      <c r="H569" s="247"/>
      <c r="I569" s="242">
        <f t="shared" si="78"/>
        <v>3</v>
      </c>
      <c r="J569" s="243">
        <f t="shared" si="79"/>
        <v>0</v>
      </c>
      <c r="K569" s="234">
        <f t="shared" si="77"/>
        <v>0</v>
      </c>
      <c r="L569" s="35"/>
    </row>
    <row r="570" spans="2:12" ht="34.950000000000003" customHeight="1" x14ac:dyDescent="0.3">
      <c r="B570" s="84" t="str">
        <f t="shared" si="81"/>
        <v>CAD</v>
      </c>
      <c r="C570" s="85">
        <f>IF(ISTEXT(D570),MAX($C$5:$C569)+1,"")</f>
        <v>523</v>
      </c>
      <c r="D570" s="86" t="s">
        <v>9</v>
      </c>
      <c r="E570" s="175" t="s">
        <v>1492</v>
      </c>
      <c r="F570" s="270" t="s">
        <v>43</v>
      </c>
      <c r="G570" s="229"/>
      <c r="H570" s="247"/>
      <c r="I570" s="242">
        <f t="shared" si="78"/>
        <v>3</v>
      </c>
      <c r="J570" s="243">
        <f t="shared" si="79"/>
        <v>0</v>
      </c>
      <c r="K570" s="234">
        <f t="shared" si="77"/>
        <v>0</v>
      </c>
      <c r="L570" s="35"/>
    </row>
    <row r="571" spans="2:12" ht="34.950000000000003" customHeight="1" x14ac:dyDescent="0.3">
      <c r="B571" s="84" t="str">
        <f t="shared" si="81"/>
        <v>CAD</v>
      </c>
      <c r="C571" s="85">
        <f>IF(ISTEXT(D571),MAX($C$5:$C570)+1,"")</f>
        <v>524</v>
      </c>
      <c r="D571" s="86" t="s">
        <v>9</v>
      </c>
      <c r="E571" s="174" t="s">
        <v>1493</v>
      </c>
      <c r="F571" s="270" t="s">
        <v>43</v>
      </c>
      <c r="G571" s="229"/>
      <c r="H571" s="247"/>
      <c r="I571" s="242">
        <f t="shared" si="78"/>
        <v>3</v>
      </c>
      <c r="J571" s="243">
        <f t="shared" si="79"/>
        <v>0</v>
      </c>
      <c r="K571" s="234">
        <f t="shared" si="77"/>
        <v>0</v>
      </c>
      <c r="L571" s="35"/>
    </row>
    <row r="572" spans="2:12" ht="34.950000000000003" customHeight="1" x14ac:dyDescent="0.3">
      <c r="B572" s="84" t="str">
        <f t="shared" si="81"/>
        <v>CAD</v>
      </c>
      <c r="C572" s="85">
        <f>IF(ISTEXT(D572),MAX($C$5:$C571)+1,"")</f>
        <v>525</v>
      </c>
      <c r="D572" s="86" t="s">
        <v>9</v>
      </c>
      <c r="E572" s="175" t="s">
        <v>1494</v>
      </c>
      <c r="F572" s="270" t="s">
        <v>43</v>
      </c>
      <c r="G572" s="223"/>
      <c r="H572" s="248"/>
      <c r="I572" s="225">
        <f t="shared" si="78"/>
        <v>3</v>
      </c>
      <c r="J572" s="226">
        <f t="shared" si="79"/>
        <v>0</v>
      </c>
      <c r="K572" s="227">
        <f t="shared" si="77"/>
        <v>0</v>
      </c>
      <c r="L572" s="35"/>
    </row>
    <row r="573" spans="2:12" ht="34.950000000000003" customHeight="1" x14ac:dyDescent="0.3">
      <c r="B573" s="84" t="str">
        <f t="shared" si="81"/>
        <v>CAD</v>
      </c>
      <c r="C573" s="85">
        <f>IF(ISTEXT(D573),MAX($C$5:$C572)+1,"")</f>
        <v>526</v>
      </c>
      <c r="D573" s="86" t="s">
        <v>10</v>
      </c>
      <c r="E573" s="175" t="s">
        <v>1495</v>
      </c>
      <c r="F573" s="270" t="s">
        <v>43</v>
      </c>
      <c r="G573" s="229"/>
      <c r="H573" s="247"/>
      <c r="I573" s="242">
        <f t="shared" si="78"/>
        <v>2</v>
      </c>
      <c r="J573" s="243">
        <f t="shared" si="79"/>
        <v>0</v>
      </c>
      <c r="K573" s="234">
        <f t="shared" si="77"/>
        <v>0</v>
      </c>
      <c r="L573" s="35"/>
    </row>
    <row r="574" spans="2:12" ht="34.950000000000003" customHeight="1" x14ac:dyDescent="0.3">
      <c r="B574" s="84" t="str">
        <f t="shared" si="81"/>
        <v>CAD</v>
      </c>
      <c r="C574" s="85">
        <f>IF(ISTEXT(D574),MAX($C$5:$C573)+1,"")</f>
        <v>527</v>
      </c>
      <c r="D574" s="86" t="s">
        <v>9</v>
      </c>
      <c r="E574" s="175" t="s">
        <v>1496</v>
      </c>
      <c r="F574" s="270" t="s">
        <v>43</v>
      </c>
      <c r="G574" s="229"/>
      <c r="H574" s="247"/>
      <c r="I574" s="242">
        <f t="shared" si="78"/>
        <v>3</v>
      </c>
      <c r="J574" s="243">
        <f t="shared" si="79"/>
        <v>0</v>
      </c>
      <c r="K574" s="234">
        <f t="shared" si="77"/>
        <v>0</v>
      </c>
      <c r="L574" s="35"/>
    </row>
    <row r="575" spans="2:12" ht="34.950000000000003" customHeight="1" x14ac:dyDescent="0.3">
      <c r="B575" s="84" t="str">
        <f t="shared" si="81"/>
        <v>CAD</v>
      </c>
      <c r="C575" s="85">
        <f>IF(ISTEXT(D575),MAX($C$5:$C574)+1,"")</f>
        <v>528</v>
      </c>
      <c r="D575" s="86" t="s">
        <v>11</v>
      </c>
      <c r="E575" s="175" t="s">
        <v>1497</v>
      </c>
      <c r="F575" s="270" t="s">
        <v>43</v>
      </c>
      <c r="G575" s="229"/>
      <c r="H575" s="247"/>
      <c r="I575" s="242">
        <f t="shared" si="78"/>
        <v>1</v>
      </c>
      <c r="J575" s="243">
        <f t="shared" si="79"/>
        <v>0</v>
      </c>
      <c r="K575" s="234">
        <f t="shared" si="77"/>
        <v>0</v>
      </c>
      <c r="L575" s="35"/>
    </row>
    <row r="576" spans="2:12" ht="34.950000000000003" customHeight="1" x14ac:dyDescent="0.3">
      <c r="B576" s="84" t="str">
        <f t="shared" si="81"/>
        <v>CAD</v>
      </c>
      <c r="C576" s="85">
        <f>IF(ISTEXT(D576),MAX($C$5:$C575)+1,"")</f>
        <v>529</v>
      </c>
      <c r="D576" s="86" t="s">
        <v>9</v>
      </c>
      <c r="E576" s="175" t="s">
        <v>1498</v>
      </c>
      <c r="F576" s="270" t="s">
        <v>43</v>
      </c>
      <c r="G576" s="229"/>
      <c r="H576" s="247"/>
      <c r="I576" s="242">
        <f t="shared" si="78"/>
        <v>3</v>
      </c>
      <c r="J576" s="243">
        <f t="shared" si="79"/>
        <v>0</v>
      </c>
      <c r="K576" s="234">
        <f t="shared" si="77"/>
        <v>0</v>
      </c>
      <c r="L576" s="35"/>
    </row>
    <row r="577" spans="2:12" ht="34.950000000000003" customHeight="1" x14ac:dyDescent="0.3">
      <c r="B577" s="84" t="str">
        <f t="shared" si="81"/>
        <v>CAD</v>
      </c>
      <c r="C577" s="85">
        <f>IF(ISTEXT(D577),MAX($C$5:$C576)+1,"")</f>
        <v>530</v>
      </c>
      <c r="D577" s="86" t="s">
        <v>9</v>
      </c>
      <c r="E577" s="174" t="s">
        <v>1499</v>
      </c>
      <c r="F577" s="270" t="s">
        <v>43</v>
      </c>
      <c r="G577" s="229"/>
      <c r="H577" s="247"/>
      <c r="I577" s="242">
        <f t="shared" si="78"/>
        <v>3</v>
      </c>
      <c r="J577" s="243">
        <f t="shared" si="79"/>
        <v>0</v>
      </c>
      <c r="K577" s="234">
        <f t="shared" si="77"/>
        <v>0</v>
      </c>
      <c r="L577" s="35"/>
    </row>
    <row r="578" spans="2:12" ht="34.950000000000003" customHeight="1" x14ac:dyDescent="0.3">
      <c r="B578" s="84" t="str">
        <f t="shared" si="81"/>
        <v>CAD</v>
      </c>
      <c r="C578" s="85">
        <f>IF(ISTEXT(D578),MAX($C$5:$C577)+1,"")</f>
        <v>531</v>
      </c>
      <c r="D578" s="86" t="s">
        <v>9</v>
      </c>
      <c r="E578" s="175" t="s">
        <v>1500</v>
      </c>
      <c r="F578" s="270" t="s">
        <v>43</v>
      </c>
      <c r="G578" s="229"/>
      <c r="H578" s="247"/>
      <c r="I578" s="242">
        <f t="shared" si="78"/>
        <v>3</v>
      </c>
      <c r="J578" s="243">
        <f t="shared" si="79"/>
        <v>0</v>
      </c>
      <c r="K578" s="234">
        <f t="shared" si="77"/>
        <v>0</v>
      </c>
      <c r="L578" s="35"/>
    </row>
    <row r="579" spans="2:12" ht="34.950000000000003" customHeight="1" x14ac:dyDescent="0.3">
      <c r="B579" s="84" t="str">
        <f t="shared" si="81"/>
        <v>CAD</v>
      </c>
      <c r="C579" s="85">
        <f>IF(ISTEXT(D579),MAX($C$5:$C578)+1,"")</f>
        <v>532</v>
      </c>
      <c r="D579" s="86" t="s">
        <v>9</v>
      </c>
      <c r="E579" s="175" t="s">
        <v>1501</v>
      </c>
      <c r="F579" s="270" t="s">
        <v>43</v>
      </c>
      <c r="G579" s="229"/>
      <c r="H579" s="247"/>
      <c r="I579" s="242">
        <f t="shared" si="78"/>
        <v>3</v>
      </c>
      <c r="J579" s="243">
        <f t="shared" si="79"/>
        <v>0</v>
      </c>
      <c r="K579" s="234">
        <f t="shared" ref="K579:K584" si="82">I579*J579</f>
        <v>0</v>
      </c>
      <c r="L579" s="35"/>
    </row>
    <row r="580" spans="2:12" ht="34.950000000000003" customHeight="1" x14ac:dyDescent="0.3">
      <c r="B580" s="84" t="str">
        <f t="shared" si="81"/>
        <v>CAD</v>
      </c>
      <c r="C580" s="85">
        <f>IF(ISTEXT(D580),MAX($C$5:$C579)+1,"")</f>
        <v>533</v>
      </c>
      <c r="D580" s="86" t="s">
        <v>9</v>
      </c>
      <c r="E580" s="175" t="s">
        <v>1502</v>
      </c>
      <c r="F580" s="270" t="s">
        <v>43</v>
      </c>
      <c r="G580" s="229"/>
      <c r="H580" s="247"/>
      <c r="I580" s="242">
        <f t="shared" si="78"/>
        <v>3</v>
      </c>
      <c r="J580" s="243">
        <f t="shared" si="79"/>
        <v>0</v>
      </c>
      <c r="K580" s="234">
        <f t="shared" si="82"/>
        <v>0</v>
      </c>
      <c r="L580" s="35"/>
    </row>
    <row r="581" spans="2:12" ht="34.950000000000003" customHeight="1" x14ac:dyDescent="0.3">
      <c r="B581" s="84" t="str">
        <f t="shared" si="81"/>
        <v>CAD</v>
      </c>
      <c r="C581" s="85">
        <f>IF(ISTEXT(D581),MAX($C$5:$C580)+1,"")</f>
        <v>534</v>
      </c>
      <c r="D581" s="86" t="s">
        <v>9</v>
      </c>
      <c r="E581" s="175" t="s">
        <v>1503</v>
      </c>
      <c r="F581" s="270" t="s">
        <v>43</v>
      </c>
      <c r="G581" s="229"/>
      <c r="H581" s="247"/>
      <c r="I581" s="242">
        <f t="shared" si="78"/>
        <v>3</v>
      </c>
      <c r="J581" s="243">
        <f t="shared" si="79"/>
        <v>0</v>
      </c>
      <c r="K581" s="234">
        <f t="shared" si="82"/>
        <v>0</v>
      </c>
      <c r="L581" s="35"/>
    </row>
    <row r="582" spans="2:12" ht="34.950000000000003" customHeight="1" x14ac:dyDescent="0.3">
      <c r="B582" s="84" t="str">
        <f t="shared" si="81"/>
        <v>CAD</v>
      </c>
      <c r="C582" s="85">
        <f>IF(ISTEXT(D582),MAX($C$5:$C581)+1,"")</f>
        <v>535</v>
      </c>
      <c r="D582" s="86" t="s">
        <v>10</v>
      </c>
      <c r="E582" s="174" t="s">
        <v>1504</v>
      </c>
      <c r="F582" s="270" t="s">
        <v>43</v>
      </c>
      <c r="G582" s="229"/>
      <c r="H582" s="247"/>
      <c r="I582" s="242">
        <f t="shared" si="78"/>
        <v>2</v>
      </c>
      <c r="J582" s="243">
        <f t="shared" si="79"/>
        <v>0</v>
      </c>
      <c r="K582" s="234">
        <f t="shared" si="82"/>
        <v>0</v>
      </c>
      <c r="L582" s="35"/>
    </row>
    <row r="583" spans="2:12" ht="34.950000000000003" customHeight="1" x14ac:dyDescent="0.3">
      <c r="B583" s="84" t="str">
        <f t="shared" si="81"/>
        <v>CAD</v>
      </c>
      <c r="C583" s="85">
        <f>IF(ISTEXT(D583),MAX($C$5:$C582)+1,"")</f>
        <v>536</v>
      </c>
      <c r="D583" s="86" t="s">
        <v>10</v>
      </c>
      <c r="E583" s="174" t="s">
        <v>1505</v>
      </c>
      <c r="F583" s="270" t="s">
        <v>43</v>
      </c>
      <c r="G583" s="229"/>
      <c r="H583" s="247"/>
      <c r="I583" s="242">
        <f t="shared" si="78"/>
        <v>2</v>
      </c>
      <c r="J583" s="243">
        <f t="shared" si="79"/>
        <v>0</v>
      </c>
      <c r="K583" s="234">
        <f t="shared" si="82"/>
        <v>0</v>
      </c>
      <c r="L583" s="35"/>
    </row>
    <row r="584" spans="2:12" ht="34.950000000000003" customHeight="1" x14ac:dyDescent="0.3">
      <c r="B584" s="84" t="str">
        <f t="shared" si="81"/>
        <v>CAD</v>
      </c>
      <c r="C584" s="85">
        <f>IF(ISTEXT(D584),MAX($C$5:$C583)+1,"")</f>
        <v>537</v>
      </c>
      <c r="D584" s="86" t="s">
        <v>9</v>
      </c>
      <c r="E584" s="174" t="s">
        <v>1506</v>
      </c>
      <c r="F584" s="270" t="s">
        <v>43</v>
      </c>
      <c r="G584" s="229"/>
      <c r="H584" s="247"/>
      <c r="I584" s="242">
        <f t="shared" si="78"/>
        <v>3</v>
      </c>
      <c r="J584" s="243">
        <f t="shared" si="79"/>
        <v>0</v>
      </c>
      <c r="K584" s="234">
        <f t="shared" si="82"/>
        <v>0</v>
      </c>
      <c r="L584" s="35"/>
    </row>
    <row r="585" spans="2:12" ht="34.950000000000003" customHeight="1" x14ac:dyDescent="0.3">
      <c r="B585" s="84" t="str">
        <f t="shared" si="81"/>
        <v>CAD</v>
      </c>
      <c r="C585" s="85">
        <f>IF(ISTEXT(D585),MAX($C$5:$C584)+1,"")</f>
        <v>538</v>
      </c>
      <c r="D585" s="86" t="s">
        <v>9</v>
      </c>
      <c r="E585" s="174" t="s">
        <v>1507</v>
      </c>
      <c r="F585" s="270" t="s">
        <v>43</v>
      </c>
      <c r="G585" s="223"/>
      <c r="H585" s="248"/>
      <c r="I585" s="225">
        <f t="shared" si="78"/>
        <v>3</v>
      </c>
      <c r="J585" s="226">
        <f t="shared" si="79"/>
        <v>0</v>
      </c>
      <c r="K585" s="227">
        <f t="shared" ref="K585:K610" si="83">I585*J585</f>
        <v>0</v>
      </c>
      <c r="L585" s="35"/>
    </row>
    <row r="586" spans="2:12" ht="34.950000000000003" customHeight="1" x14ac:dyDescent="0.3">
      <c r="B586" s="84" t="str">
        <f t="shared" si="81"/>
        <v>CAD</v>
      </c>
      <c r="C586" s="85">
        <f>IF(ISTEXT(D586),MAX($C$5:$C585)+1,"")</f>
        <v>539</v>
      </c>
      <c r="D586" s="86" t="s">
        <v>9</v>
      </c>
      <c r="E586" s="174" t="s">
        <v>1508</v>
      </c>
      <c r="F586" s="270" t="s">
        <v>43</v>
      </c>
      <c r="G586" s="229"/>
      <c r="H586" s="247"/>
      <c r="I586" s="242">
        <f t="shared" si="78"/>
        <v>3</v>
      </c>
      <c r="J586" s="243">
        <f t="shared" si="79"/>
        <v>0</v>
      </c>
      <c r="K586" s="234">
        <f t="shared" si="83"/>
        <v>0</v>
      </c>
      <c r="L586" s="35"/>
    </row>
    <row r="587" spans="2:12" ht="34.950000000000003" customHeight="1" x14ac:dyDescent="0.3">
      <c r="B587" s="84" t="str">
        <f t="shared" si="81"/>
        <v>CAD</v>
      </c>
      <c r="C587" s="85">
        <f>IF(ISTEXT(D587),MAX($C$5:$C586)+1,"")</f>
        <v>540</v>
      </c>
      <c r="D587" s="86" t="s">
        <v>9</v>
      </c>
      <c r="E587" s="174" t="s">
        <v>1509</v>
      </c>
      <c r="F587" s="270" t="s">
        <v>43</v>
      </c>
      <c r="G587" s="229"/>
      <c r="H587" s="247"/>
      <c r="I587" s="242">
        <f t="shared" si="78"/>
        <v>3</v>
      </c>
      <c r="J587" s="243">
        <f t="shared" si="79"/>
        <v>0</v>
      </c>
      <c r="K587" s="234">
        <f t="shared" si="83"/>
        <v>0</v>
      </c>
      <c r="L587" s="35"/>
    </row>
    <row r="588" spans="2:12" ht="33.6" customHeight="1" x14ac:dyDescent="0.3">
      <c r="B588" s="84" t="str">
        <f t="shared" si="81"/>
        <v>CAD</v>
      </c>
      <c r="C588" s="85">
        <f>IF(ISTEXT(D588),MAX($C$5:$C587)+1,"")</f>
        <v>541</v>
      </c>
      <c r="D588" s="86" t="s">
        <v>10</v>
      </c>
      <c r="E588" s="174" t="s">
        <v>1510</v>
      </c>
      <c r="F588" s="270" t="s">
        <v>43</v>
      </c>
      <c r="G588" s="229"/>
      <c r="H588" s="247"/>
      <c r="I588" s="242">
        <f t="shared" si="78"/>
        <v>2</v>
      </c>
      <c r="J588" s="243">
        <f t="shared" si="79"/>
        <v>0</v>
      </c>
      <c r="K588" s="234">
        <f t="shared" si="83"/>
        <v>0</v>
      </c>
      <c r="L588" s="35"/>
    </row>
    <row r="589" spans="2:12" ht="34.950000000000003" customHeight="1" x14ac:dyDescent="0.3">
      <c r="B589" s="84" t="str">
        <f t="shared" si="81"/>
        <v>CAD</v>
      </c>
      <c r="C589" s="85">
        <f>IF(ISTEXT(D589),MAX($C$5:$C588)+1,"")</f>
        <v>542</v>
      </c>
      <c r="D589" s="86" t="s">
        <v>10</v>
      </c>
      <c r="E589" s="174" t="s">
        <v>1511</v>
      </c>
      <c r="F589" s="270" t="s">
        <v>43</v>
      </c>
      <c r="G589" s="229"/>
      <c r="H589" s="247"/>
      <c r="I589" s="242">
        <f t="shared" si="78"/>
        <v>2</v>
      </c>
      <c r="J589" s="243">
        <f t="shared" si="79"/>
        <v>0</v>
      </c>
      <c r="K589" s="234">
        <f t="shared" si="83"/>
        <v>0</v>
      </c>
      <c r="L589" s="35"/>
    </row>
    <row r="590" spans="2:12" ht="34.950000000000003" customHeight="1" x14ac:dyDescent="0.3">
      <c r="B590" s="84" t="str">
        <f t="shared" si="81"/>
        <v>CAD</v>
      </c>
      <c r="C590" s="85">
        <f>IF(ISTEXT(D590),MAX($C$5:$C589)+1,"")</f>
        <v>543</v>
      </c>
      <c r="D590" s="86" t="s">
        <v>10</v>
      </c>
      <c r="E590" s="174" t="s">
        <v>1512</v>
      </c>
      <c r="F590" s="270" t="s">
        <v>43</v>
      </c>
      <c r="G590" s="229"/>
      <c r="H590" s="247"/>
      <c r="I590" s="242">
        <f t="shared" si="78"/>
        <v>2</v>
      </c>
      <c r="J590" s="243">
        <f t="shared" si="79"/>
        <v>0</v>
      </c>
      <c r="K590" s="234">
        <f t="shared" si="83"/>
        <v>0</v>
      </c>
      <c r="L590" s="35"/>
    </row>
    <row r="591" spans="2:12" ht="34.950000000000003" customHeight="1" x14ac:dyDescent="0.3">
      <c r="B591" s="84" t="str">
        <f t="shared" si="81"/>
        <v>CAD</v>
      </c>
      <c r="C591" s="85">
        <f>IF(ISTEXT(D591),MAX($C$5:$C590)+1,"")</f>
        <v>544</v>
      </c>
      <c r="D591" s="86" t="s">
        <v>9</v>
      </c>
      <c r="E591" s="174" t="s">
        <v>1513</v>
      </c>
      <c r="F591" s="270" t="s">
        <v>43</v>
      </c>
      <c r="G591" s="223"/>
      <c r="H591" s="248"/>
      <c r="I591" s="225">
        <f t="shared" si="78"/>
        <v>3</v>
      </c>
      <c r="J591" s="226">
        <f t="shared" si="79"/>
        <v>0</v>
      </c>
      <c r="K591" s="227">
        <f t="shared" si="83"/>
        <v>0</v>
      </c>
      <c r="L591" s="35"/>
    </row>
    <row r="592" spans="2:12" ht="34.950000000000003" customHeight="1" x14ac:dyDescent="0.3">
      <c r="B592" s="84" t="str">
        <f t="shared" si="81"/>
        <v>CAD</v>
      </c>
      <c r="C592" s="85">
        <f>IF(ISTEXT(D592),MAX($C$5:$C591)+1,"")</f>
        <v>545</v>
      </c>
      <c r="D592" s="86" t="s">
        <v>10</v>
      </c>
      <c r="E592" s="174" t="s">
        <v>1514</v>
      </c>
      <c r="F592" s="270" t="s">
        <v>43</v>
      </c>
      <c r="G592" s="229"/>
      <c r="H592" s="247"/>
      <c r="I592" s="242">
        <f t="shared" si="78"/>
        <v>2</v>
      </c>
      <c r="J592" s="243">
        <f t="shared" si="79"/>
        <v>0</v>
      </c>
      <c r="K592" s="234">
        <f t="shared" si="83"/>
        <v>0</v>
      </c>
      <c r="L592" s="35"/>
    </row>
    <row r="593" spans="2:12" ht="34.950000000000003" customHeight="1" x14ac:dyDescent="0.3">
      <c r="B593" s="84" t="str">
        <f t="shared" si="81"/>
        <v>CAD</v>
      </c>
      <c r="C593" s="85">
        <f>IF(ISTEXT(D593),MAX($C$5:$C592)+1,"")</f>
        <v>546</v>
      </c>
      <c r="D593" s="86" t="s">
        <v>10</v>
      </c>
      <c r="E593" s="174" t="s">
        <v>1515</v>
      </c>
      <c r="F593" s="270" t="s">
        <v>43</v>
      </c>
      <c r="G593" s="229"/>
      <c r="H593" s="247"/>
      <c r="I593" s="242">
        <f t="shared" si="78"/>
        <v>2</v>
      </c>
      <c r="J593" s="243">
        <f t="shared" si="79"/>
        <v>0</v>
      </c>
      <c r="K593" s="234">
        <f t="shared" si="83"/>
        <v>0</v>
      </c>
      <c r="L593" s="35"/>
    </row>
    <row r="594" spans="2:12" ht="34.950000000000003" customHeight="1" x14ac:dyDescent="0.3">
      <c r="B594" s="84" t="str">
        <f t="shared" si="81"/>
        <v>CAD</v>
      </c>
      <c r="C594" s="85">
        <f>IF(ISTEXT(D594),MAX($C$5:$C593)+1,"")</f>
        <v>547</v>
      </c>
      <c r="D594" s="86" t="s">
        <v>10</v>
      </c>
      <c r="E594" s="174" t="s">
        <v>1516</v>
      </c>
      <c r="F594" s="270" t="s">
        <v>43</v>
      </c>
      <c r="G594" s="229"/>
      <c r="H594" s="247"/>
      <c r="I594" s="242">
        <f t="shared" si="78"/>
        <v>2</v>
      </c>
      <c r="J594" s="243">
        <f t="shared" si="79"/>
        <v>0</v>
      </c>
      <c r="K594" s="234">
        <f t="shared" si="83"/>
        <v>0</v>
      </c>
      <c r="L594" s="35"/>
    </row>
    <row r="595" spans="2:12" ht="34.950000000000003" customHeight="1" x14ac:dyDescent="0.3">
      <c r="B595" s="84" t="str">
        <f t="shared" si="81"/>
        <v>CAD</v>
      </c>
      <c r="C595" s="85">
        <f>IF(ISTEXT(D595),MAX($C$5:$C594)+1,"")</f>
        <v>548</v>
      </c>
      <c r="D595" s="86" t="s">
        <v>10</v>
      </c>
      <c r="E595" s="174" t="s">
        <v>1517</v>
      </c>
      <c r="F595" s="270" t="s">
        <v>43</v>
      </c>
      <c r="G595" s="229"/>
      <c r="H595" s="247"/>
      <c r="I595" s="242">
        <f t="shared" si="78"/>
        <v>2</v>
      </c>
      <c r="J595" s="243">
        <f t="shared" si="79"/>
        <v>0</v>
      </c>
      <c r="K595" s="234">
        <f t="shared" si="83"/>
        <v>0</v>
      </c>
      <c r="L595" s="35"/>
    </row>
    <row r="596" spans="2:12" ht="34.950000000000003" customHeight="1" x14ac:dyDescent="0.3">
      <c r="B596" s="84" t="str">
        <f t="shared" si="81"/>
        <v>CAD</v>
      </c>
      <c r="C596" s="85">
        <f>IF(ISTEXT(D596),MAX($C$5:$C595)+1,"")</f>
        <v>549</v>
      </c>
      <c r="D596" s="86" t="s">
        <v>9</v>
      </c>
      <c r="E596" s="174" t="s">
        <v>1518</v>
      </c>
      <c r="F596" s="270" t="s">
        <v>43</v>
      </c>
      <c r="G596" s="229"/>
      <c r="H596" s="247"/>
      <c r="I596" s="242">
        <f t="shared" si="78"/>
        <v>3</v>
      </c>
      <c r="J596" s="243">
        <f t="shared" si="79"/>
        <v>0</v>
      </c>
      <c r="K596" s="234">
        <f t="shared" si="83"/>
        <v>0</v>
      </c>
      <c r="L596" s="35"/>
    </row>
    <row r="597" spans="2:12" ht="34.950000000000003" customHeight="1" x14ac:dyDescent="0.3">
      <c r="B597" s="84" t="str">
        <f t="shared" si="81"/>
        <v>CAD</v>
      </c>
      <c r="C597" s="85">
        <f>IF(ISTEXT(D597),MAX($C$5:$C596)+1,"")</f>
        <v>550</v>
      </c>
      <c r="D597" s="86" t="s">
        <v>10</v>
      </c>
      <c r="E597" s="174" t="s">
        <v>1519</v>
      </c>
      <c r="F597" s="270" t="s">
        <v>43</v>
      </c>
      <c r="G597" s="223"/>
      <c r="H597" s="248"/>
      <c r="I597" s="225">
        <f t="shared" si="78"/>
        <v>2</v>
      </c>
      <c r="J597" s="226">
        <f t="shared" si="79"/>
        <v>0</v>
      </c>
      <c r="K597" s="227">
        <f t="shared" si="83"/>
        <v>0</v>
      </c>
      <c r="L597" s="35"/>
    </row>
    <row r="598" spans="2:12" ht="30" customHeight="1" x14ac:dyDescent="0.3">
      <c r="B598" s="84" t="str">
        <f t="shared" si="81"/>
        <v>CAD</v>
      </c>
      <c r="C598" s="85">
        <f>IF(ISTEXT(D598),MAX($C$5:$C597)+1,"")</f>
        <v>551</v>
      </c>
      <c r="D598" s="86" t="s">
        <v>11</v>
      </c>
      <c r="E598" s="174" t="s">
        <v>1520</v>
      </c>
      <c r="F598" s="270" t="s">
        <v>43</v>
      </c>
      <c r="G598" s="229"/>
      <c r="H598" s="247"/>
      <c r="I598" s="242">
        <f t="shared" si="78"/>
        <v>1</v>
      </c>
      <c r="J598" s="243">
        <f t="shared" si="79"/>
        <v>0</v>
      </c>
      <c r="K598" s="234">
        <f t="shared" si="83"/>
        <v>0</v>
      </c>
      <c r="L598" s="35"/>
    </row>
    <row r="599" spans="2:12" ht="34.950000000000003" customHeight="1" x14ac:dyDescent="0.3">
      <c r="B599" s="84" t="str">
        <f t="shared" si="81"/>
        <v>CAD</v>
      </c>
      <c r="C599" s="85">
        <f>IF(ISTEXT(D599),MAX($C$5:$C598)+1,"")</f>
        <v>552</v>
      </c>
      <c r="D599" s="86" t="s">
        <v>9</v>
      </c>
      <c r="E599" s="174" t="s">
        <v>1521</v>
      </c>
      <c r="F599" s="270" t="s">
        <v>43</v>
      </c>
      <c r="G599" s="229"/>
      <c r="H599" s="247"/>
      <c r="I599" s="242">
        <f t="shared" si="78"/>
        <v>3</v>
      </c>
      <c r="J599" s="243">
        <f t="shared" si="79"/>
        <v>0</v>
      </c>
      <c r="K599" s="234">
        <f t="shared" si="83"/>
        <v>0</v>
      </c>
      <c r="L599" s="35"/>
    </row>
    <row r="600" spans="2:12" ht="34.950000000000003" customHeight="1" x14ac:dyDescent="0.3">
      <c r="B600" s="84" t="str">
        <f t="shared" si="81"/>
        <v>CAD</v>
      </c>
      <c r="C600" s="85">
        <f>IF(ISTEXT(D600),MAX($C$5:$C599)+1,"")</f>
        <v>553</v>
      </c>
      <c r="D600" s="86" t="s">
        <v>9</v>
      </c>
      <c r="E600" s="174" t="s">
        <v>1522</v>
      </c>
      <c r="F600" s="270" t="s">
        <v>43</v>
      </c>
      <c r="G600" s="229"/>
      <c r="H600" s="247"/>
      <c r="I600" s="242">
        <f t="shared" si="78"/>
        <v>3</v>
      </c>
      <c r="J600" s="243">
        <f t="shared" si="79"/>
        <v>0</v>
      </c>
      <c r="K600" s="234">
        <f t="shared" si="83"/>
        <v>0</v>
      </c>
      <c r="L600" s="35"/>
    </row>
    <row r="601" spans="2:12" ht="45.6" customHeight="1" x14ac:dyDescent="0.3">
      <c r="B601" s="84" t="str">
        <f t="shared" si="81"/>
        <v>CAD</v>
      </c>
      <c r="C601" s="85">
        <f>IF(ISTEXT(D601),MAX($C$5:$C600)+1,"")</f>
        <v>554</v>
      </c>
      <c r="D601" s="86" t="s">
        <v>11</v>
      </c>
      <c r="E601" s="174" t="s">
        <v>1523</v>
      </c>
      <c r="F601" s="270" t="s">
        <v>43</v>
      </c>
      <c r="G601" s="229"/>
      <c r="H601" s="247"/>
      <c r="I601" s="242">
        <f t="shared" si="78"/>
        <v>1</v>
      </c>
      <c r="J601" s="243">
        <f t="shared" si="79"/>
        <v>0</v>
      </c>
      <c r="K601" s="234">
        <f t="shared" si="83"/>
        <v>0</v>
      </c>
      <c r="L601" s="35"/>
    </row>
    <row r="602" spans="2:12" ht="34.950000000000003" customHeight="1" x14ac:dyDescent="0.3">
      <c r="B602" s="84" t="str">
        <f t="shared" si="81"/>
        <v>CAD</v>
      </c>
      <c r="C602" s="85">
        <f>IF(ISTEXT(D602),MAX($C$5:$C601)+1,"")</f>
        <v>555</v>
      </c>
      <c r="D602" s="86" t="s">
        <v>11</v>
      </c>
      <c r="E602" s="174" t="s">
        <v>1524</v>
      </c>
      <c r="F602" s="270" t="s">
        <v>43</v>
      </c>
      <c r="G602" s="229"/>
      <c r="H602" s="247"/>
      <c r="I602" s="242">
        <f t="shared" si="78"/>
        <v>1</v>
      </c>
      <c r="J602" s="243">
        <f t="shared" si="79"/>
        <v>0</v>
      </c>
      <c r="K602" s="234">
        <f t="shared" si="83"/>
        <v>0</v>
      </c>
      <c r="L602" s="35"/>
    </row>
    <row r="603" spans="2:12" ht="34.950000000000003" customHeight="1" x14ac:dyDescent="0.3">
      <c r="B603" s="84" t="str">
        <f t="shared" si="81"/>
        <v>CAD</v>
      </c>
      <c r="C603" s="85">
        <f>IF(ISTEXT(D603),MAX($C$5:$C602)+1,"")</f>
        <v>556</v>
      </c>
      <c r="D603" s="86" t="s">
        <v>10</v>
      </c>
      <c r="E603" s="174" t="s">
        <v>1525</v>
      </c>
      <c r="F603" s="270" t="s">
        <v>43</v>
      </c>
      <c r="G603" s="223"/>
      <c r="H603" s="248"/>
      <c r="I603" s="225">
        <f t="shared" si="78"/>
        <v>2</v>
      </c>
      <c r="J603" s="226">
        <f t="shared" si="79"/>
        <v>0</v>
      </c>
      <c r="K603" s="227">
        <f t="shared" si="83"/>
        <v>0</v>
      </c>
      <c r="L603" s="35"/>
    </row>
    <row r="604" spans="2:12" ht="34.950000000000003" customHeight="1" x14ac:dyDescent="0.3">
      <c r="B604" s="84" t="str">
        <f t="shared" si="81"/>
        <v>CAD</v>
      </c>
      <c r="C604" s="85">
        <f>IF(ISTEXT(D604),MAX($C$5:$C603)+1,"")</f>
        <v>557</v>
      </c>
      <c r="D604" s="86" t="s">
        <v>9</v>
      </c>
      <c r="E604" s="174" t="s">
        <v>1526</v>
      </c>
      <c r="F604" s="270" t="s">
        <v>43</v>
      </c>
      <c r="G604" s="229"/>
      <c r="H604" s="247"/>
      <c r="I604" s="242">
        <f t="shared" ref="I604:I665" si="84">VLOOKUP($D604,SpecData,2,FALSE)</f>
        <v>3</v>
      </c>
      <c r="J604" s="243">
        <f t="shared" ref="J604:J665" si="85">VLOOKUP($F604,AvailabilityData,2,FALSE)</f>
        <v>0</v>
      </c>
      <c r="K604" s="234">
        <f t="shared" si="83"/>
        <v>0</v>
      </c>
      <c r="L604" s="35"/>
    </row>
    <row r="605" spans="2:12" ht="48.6" customHeight="1" x14ac:dyDescent="0.3">
      <c r="B605" s="84" t="str">
        <f t="shared" si="81"/>
        <v>CAD</v>
      </c>
      <c r="C605" s="85">
        <f>IF(ISTEXT(D605),MAX($C$5:$C604)+1,"")</f>
        <v>558</v>
      </c>
      <c r="D605" s="86" t="s">
        <v>10</v>
      </c>
      <c r="E605" s="174" t="s">
        <v>1527</v>
      </c>
      <c r="F605" s="270" t="s">
        <v>43</v>
      </c>
      <c r="G605" s="229"/>
      <c r="H605" s="247"/>
      <c r="I605" s="242">
        <f t="shared" si="84"/>
        <v>2</v>
      </c>
      <c r="J605" s="243">
        <f t="shared" si="85"/>
        <v>0</v>
      </c>
      <c r="K605" s="234">
        <f t="shared" si="83"/>
        <v>0</v>
      </c>
      <c r="L605" s="35"/>
    </row>
    <row r="606" spans="2:12" ht="34.950000000000003" customHeight="1" x14ac:dyDescent="0.3">
      <c r="B606" s="84" t="str">
        <f t="shared" si="81"/>
        <v>CAD</v>
      </c>
      <c r="C606" s="85">
        <f>IF(ISTEXT(D606),MAX($C$5:$C605)+1,"")</f>
        <v>559</v>
      </c>
      <c r="D606" s="86" t="s">
        <v>9</v>
      </c>
      <c r="E606" s="174" t="s">
        <v>1528</v>
      </c>
      <c r="F606" s="270" t="s">
        <v>43</v>
      </c>
      <c r="G606" s="229"/>
      <c r="H606" s="247"/>
      <c r="I606" s="242">
        <f t="shared" si="84"/>
        <v>3</v>
      </c>
      <c r="J606" s="243">
        <f t="shared" si="85"/>
        <v>0</v>
      </c>
      <c r="K606" s="234">
        <f t="shared" si="83"/>
        <v>0</v>
      </c>
      <c r="L606" s="35"/>
    </row>
    <row r="607" spans="2:12" ht="34.950000000000003" customHeight="1" x14ac:dyDescent="0.3">
      <c r="B607" s="84" t="str">
        <f t="shared" si="81"/>
        <v>CAD</v>
      </c>
      <c r="C607" s="85">
        <f>IF(ISTEXT(D607),MAX($C$5:$C606)+1,"")</f>
        <v>560</v>
      </c>
      <c r="D607" s="86" t="s">
        <v>9</v>
      </c>
      <c r="E607" s="174" t="s">
        <v>1529</v>
      </c>
      <c r="F607" s="270" t="s">
        <v>43</v>
      </c>
      <c r="G607" s="229"/>
      <c r="H607" s="247"/>
      <c r="I607" s="242">
        <f t="shared" si="84"/>
        <v>3</v>
      </c>
      <c r="J607" s="243">
        <f t="shared" si="85"/>
        <v>0</v>
      </c>
      <c r="K607" s="234">
        <f t="shared" si="83"/>
        <v>0</v>
      </c>
      <c r="L607" s="35"/>
    </row>
    <row r="608" spans="2:12" ht="34.950000000000003" customHeight="1" x14ac:dyDescent="0.3">
      <c r="B608" s="84" t="str">
        <f t="shared" si="81"/>
        <v>CAD</v>
      </c>
      <c r="C608" s="85">
        <f>IF(ISTEXT(D608),MAX($C$5:$C607)+1,"")</f>
        <v>561</v>
      </c>
      <c r="D608" s="86" t="s">
        <v>10</v>
      </c>
      <c r="E608" s="174" t="s">
        <v>1530</v>
      </c>
      <c r="F608" s="270" t="s">
        <v>43</v>
      </c>
      <c r="G608" s="229"/>
      <c r="H608" s="247"/>
      <c r="I608" s="242">
        <f t="shared" si="84"/>
        <v>2</v>
      </c>
      <c r="J608" s="243">
        <f t="shared" si="85"/>
        <v>0</v>
      </c>
      <c r="K608" s="234">
        <f t="shared" si="83"/>
        <v>0</v>
      </c>
      <c r="L608" s="35"/>
    </row>
    <row r="609" spans="2:12" ht="34.950000000000003" customHeight="1" x14ac:dyDescent="0.3">
      <c r="B609" s="84" t="str">
        <f t="shared" si="81"/>
        <v>CAD</v>
      </c>
      <c r="C609" s="85">
        <f>IF(ISTEXT(D609),MAX($C$5:$C608)+1,"")</f>
        <v>562</v>
      </c>
      <c r="D609" s="86" t="s">
        <v>11</v>
      </c>
      <c r="E609" s="174" t="s">
        <v>1531</v>
      </c>
      <c r="F609" s="270" t="s">
        <v>43</v>
      </c>
      <c r="G609" s="223"/>
      <c r="H609" s="248"/>
      <c r="I609" s="225">
        <f t="shared" si="84"/>
        <v>1</v>
      </c>
      <c r="J609" s="226">
        <f t="shared" si="85"/>
        <v>0</v>
      </c>
      <c r="K609" s="227">
        <f t="shared" si="83"/>
        <v>0</v>
      </c>
      <c r="L609" s="35"/>
    </row>
    <row r="610" spans="2:12" ht="34.950000000000003" customHeight="1" x14ac:dyDescent="0.3">
      <c r="B610" s="84" t="str">
        <f t="shared" si="81"/>
        <v>CAD</v>
      </c>
      <c r="C610" s="85">
        <f>IF(ISTEXT(D610),MAX($C$5:$C609)+1,"")</f>
        <v>563</v>
      </c>
      <c r="D610" s="86" t="s">
        <v>11</v>
      </c>
      <c r="E610" s="179" t="s">
        <v>1532</v>
      </c>
      <c r="F610" s="270" t="s">
        <v>43</v>
      </c>
      <c r="G610" s="229"/>
      <c r="H610" s="247"/>
      <c r="I610" s="242">
        <f t="shared" si="84"/>
        <v>1</v>
      </c>
      <c r="J610" s="243">
        <f t="shared" si="85"/>
        <v>0</v>
      </c>
      <c r="K610" s="234">
        <f t="shared" si="83"/>
        <v>0</v>
      </c>
      <c r="L610" s="35"/>
    </row>
    <row r="611" spans="2:12" ht="34.950000000000003" customHeight="1" x14ac:dyDescent="0.3">
      <c r="B611" s="105" t="str">
        <f>IF(C611="","",$B$4)</f>
        <v/>
      </c>
      <c r="C611" s="106" t="str">
        <f>IF(ISTEXT(D611),MAX($C$5:$C610)+1,"")</f>
        <v/>
      </c>
      <c r="D611" s="106"/>
      <c r="E611" s="157" t="s">
        <v>1533</v>
      </c>
      <c r="F611" s="194"/>
      <c r="G611" s="108"/>
      <c r="H611" s="108"/>
      <c r="I611" s="108"/>
      <c r="J611" s="108"/>
      <c r="K611" s="108"/>
      <c r="L611" s="108"/>
    </row>
    <row r="612" spans="2:12" ht="34.950000000000003" customHeight="1" x14ac:dyDescent="0.3">
      <c r="B612" s="84" t="str">
        <f t="shared" si="81"/>
        <v>CAD</v>
      </c>
      <c r="C612" s="85">
        <f>IF(ISTEXT(D612),MAX($C$5:$C611)+1,"")</f>
        <v>564</v>
      </c>
      <c r="D612" s="86" t="s">
        <v>9</v>
      </c>
      <c r="E612" s="180" t="s">
        <v>1534</v>
      </c>
      <c r="F612" s="270" t="s">
        <v>43</v>
      </c>
      <c r="G612" s="229"/>
      <c r="H612" s="247"/>
      <c r="I612" s="242">
        <f t="shared" si="84"/>
        <v>3</v>
      </c>
      <c r="J612" s="243">
        <f t="shared" si="85"/>
        <v>0</v>
      </c>
      <c r="K612" s="234">
        <f t="shared" ref="K612:K626" si="86">I612*J612</f>
        <v>0</v>
      </c>
      <c r="L612" s="35"/>
    </row>
    <row r="613" spans="2:12" ht="34.950000000000003" customHeight="1" x14ac:dyDescent="0.3">
      <c r="B613" s="84" t="str">
        <f t="shared" si="81"/>
        <v>CAD</v>
      </c>
      <c r="C613" s="85">
        <f>IF(ISTEXT(D613),MAX($C$5:$C612)+1,"")</f>
        <v>565</v>
      </c>
      <c r="D613" s="86" t="s">
        <v>9</v>
      </c>
      <c r="E613" s="180" t="s">
        <v>1535</v>
      </c>
      <c r="F613" s="270" t="s">
        <v>43</v>
      </c>
      <c r="G613" s="229"/>
      <c r="H613" s="247"/>
      <c r="I613" s="242">
        <f t="shared" si="84"/>
        <v>3</v>
      </c>
      <c r="J613" s="243">
        <f t="shared" si="85"/>
        <v>0</v>
      </c>
      <c r="K613" s="234">
        <f t="shared" si="86"/>
        <v>0</v>
      </c>
      <c r="L613" s="35"/>
    </row>
    <row r="614" spans="2:12" ht="34.950000000000003" customHeight="1" x14ac:dyDescent="0.3">
      <c r="B614" s="84" t="str">
        <f t="shared" si="81"/>
        <v>CAD</v>
      </c>
      <c r="C614" s="85">
        <f>IF(ISTEXT(D614),MAX($C$5:$C613)+1,"")</f>
        <v>566</v>
      </c>
      <c r="D614" s="86" t="s">
        <v>9</v>
      </c>
      <c r="E614" s="180" t="s">
        <v>1536</v>
      </c>
      <c r="F614" s="270" t="s">
        <v>43</v>
      </c>
      <c r="G614" s="223"/>
      <c r="H614" s="248"/>
      <c r="I614" s="225">
        <f t="shared" si="84"/>
        <v>3</v>
      </c>
      <c r="J614" s="226">
        <f t="shared" si="85"/>
        <v>0</v>
      </c>
      <c r="K614" s="227">
        <f t="shared" si="86"/>
        <v>0</v>
      </c>
      <c r="L614" s="35"/>
    </row>
    <row r="615" spans="2:12" ht="34.950000000000003" customHeight="1" x14ac:dyDescent="0.3">
      <c r="B615" s="84" t="str">
        <f t="shared" ref="B615:B664" si="87">IF(C615="","",$B$4)</f>
        <v>CAD</v>
      </c>
      <c r="C615" s="85">
        <f>IF(ISTEXT(D615),MAX($C$5:$C614)+1,"")</f>
        <v>567</v>
      </c>
      <c r="D615" s="86" t="s">
        <v>9</v>
      </c>
      <c r="E615" s="180" t="s">
        <v>1537</v>
      </c>
      <c r="F615" s="270" t="s">
        <v>43</v>
      </c>
      <c r="G615" s="229"/>
      <c r="H615" s="247"/>
      <c r="I615" s="242">
        <f t="shared" si="84"/>
        <v>3</v>
      </c>
      <c r="J615" s="243">
        <f t="shared" si="85"/>
        <v>0</v>
      </c>
      <c r="K615" s="234">
        <f t="shared" si="86"/>
        <v>0</v>
      </c>
      <c r="L615" s="35"/>
    </row>
    <row r="616" spans="2:12" ht="34.950000000000003" customHeight="1" x14ac:dyDescent="0.3">
      <c r="B616" s="84" t="str">
        <f t="shared" si="87"/>
        <v>CAD</v>
      </c>
      <c r="C616" s="85">
        <f>IF(ISTEXT(D616),MAX($C$5:$C615)+1,"")</f>
        <v>568</v>
      </c>
      <c r="D616" s="86" t="s">
        <v>9</v>
      </c>
      <c r="E616" s="177" t="s">
        <v>1538</v>
      </c>
      <c r="F616" s="270" t="s">
        <v>43</v>
      </c>
      <c r="G616" s="229"/>
      <c r="H616" s="247"/>
      <c r="I616" s="242">
        <f t="shared" si="84"/>
        <v>3</v>
      </c>
      <c r="J616" s="243">
        <f t="shared" si="85"/>
        <v>0</v>
      </c>
      <c r="K616" s="234">
        <f t="shared" si="86"/>
        <v>0</v>
      </c>
      <c r="L616" s="35"/>
    </row>
    <row r="617" spans="2:12" ht="34.950000000000003" customHeight="1" x14ac:dyDescent="0.3">
      <c r="B617" s="84" t="str">
        <f t="shared" si="87"/>
        <v>CAD</v>
      </c>
      <c r="C617" s="85">
        <f>IF(ISTEXT(D617),MAX($C$5:$C616)+1,"")</f>
        <v>569</v>
      </c>
      <c r="D617" s="86" t="s">
        <v>9</v>
      </c>
      <c r="E617" s="177" t="s">
        <v>1539</v>
      </c>
      <c r="F617" s="270" t="s">
        <v>43</v>
      </c>
      <c r="G617" s="229"/>
      <c r="H617" s="247"/>
      <c r="I617" s="242">
        <f t="shared" si="84"/>
        <v>3</v>
      </c>
      <c r="J617" s="243">
        <f t="shared" si="85"/>
        <v>0</v>
      </c>
      <c r="K617" s="234">
        <f t="shared" si="86"/>
        <v>0</v>
      </c>
      <c r="L617" s="35"/>
    </row>
    <row r="618" spans="2:12" ht="34.950000000000003" customHeight="1" x14ac:dyDescent="0.3">
      <c r="B618" s="84" t="str">
        <f t="shared" si="87"/>
        <v>CAD</v>
      </c>
      <c r="C618" s="85">
        <f>IF(ISTEXT(D618),MAX($C$5:$C617)+1,"")</f>
        <v>570</v>
      </c>
      <c r="D618" s="86" t="s">
        <v>9</v>
      </c>
      <c r="E618" s="177" t="s">
        <v>1540</v>
      </c>
      <c r="F618" s="270" t="s">
        <v>43</v>
      </c>
      <c r="G618" s="229"/>
      <c r="H618" s="247"/>
      <c r="I618" s="242">
        <f t="shared" si="84"/>
        <v>3</v>
      </c>
      <c r="J618" s="243">
        <f t="shared" si="85"/>
        <v>0</v>
      </c>
      <c r="K618" s="234">
        <f t="shared" si="86"/>
        <v>0</v>
      </c>
      <c r="L618" s="35"/>
    </row>
    <row r="619" spans="2:12" ht="34.950000000000003" customHeight="1" x14ac:dyDescent="0.3">
      <c r="B619" s="84" t="str">
        <f t="shared" si="87"/>
        <v>CAD</v>
      </c>
      <c r="C619" s="85">
        <f>IF(ISTEXT(D619),MAX($C$5:$C618)+1,"")</f>
        <v>571</v>
      </c>
      <c r="D619" s="86" t="s">
        <v>10</v>
      </c>
      <c r="E619" s="177" t="s">
        <v>1541</v>
      </c>
      <c r="F619" s="270" t="s">
        <v>43</v>
      </c>
      <c r="G619" s="229"/>
      <c r="H619" s="247"/>
      <c r="I619" s="242">
        <f t="shared" si="84"/>
        <v>2</v>
      </c>
      <c r="J619" s="243">
        <f t="shared" si="85"/>
        <v>0</v>
      </c>
      <c r="K619" s="234">
        <f t="shared" si="86"/>
        <v>0</v>
      </c>
      <c r="L619" s="35"/>
    </row>
    <row r="620" spans="2:12" ht="34.950000000000003" customHeight="1" x14ac:dyDescent="0.3">
      <c r="B620" s="84" t="str">
        <f t="shared" si="87"/>
        <v>CAD</v>
      </c>
      <c r="C620" s="85">
        <f>IF(ISTEXT(D620),MAX($C$5:$C619)+1,"")</f>
        <v>572</v>
      </c>
      <c r="D620" s="86" t="s">
        <v>9</v>
      </c>
      <c r="E620" s="177" t="s">
        <v>1542</v>
      </c>
      <c r="F620" s="270" t="s">
        <v>43</v>
      </c>
      <c r="G620" s="223"/>
      <c r="H620" s="248"/>
      <c r="I620" s="225">
        <f t="shared" si="84"/>
        <v>3</v>
      </c>
      <c r="J620" s="226">
        <f t="shared" si="85"/>
        <v>0</v>
      </c>
      <c r="K620" s="227">
        <f t="shared" si="86"/>
        <v>0</v>
      </c>
      <c r="L620" s="35"/>
    </row>
    <row r="621" spans="2:12" ht="34.950000000000003" customHeight="1" x14ac:dyDescent="0.3">
      <c r="B621" s="84" t="str">
        <f t="shared" si="87"/>
        <v>CAD</v>
      </c>
      <c r="C621" s="85">
        <f>IF(ISTEXT(D621),MAX($C$5:$C620)+1,"")</f>
        <v>573</v>
      </c>
      <c r="D621" s="86" t="s">
        <v>11</v>
      </c>
      <c r="E621" s="177" t="s">
        <v>1543</v>
      </c>
      <c r="F621" s="270" t="s">
        <v>43</v>
      </c>
      <c r="G621" s="229"/>
      <c r="H621" s="247"/>
      <c r="I621" s="242">
        <f t="shared" si="84"/>
        <v>1</v>
      </c>
      <c r="J621" s="243">
        <f t="shared" si="85"/>
        <v>0</v>
      </c>
      <c r="K621" s="234">
        <f t="shared" si="86"/>
        <v>0</v>
      </c>
      <c r="L621" s="35"/>
    </row>
    <row r="622" spans="2:12" ht="34.950000000000003" customHeight="1" x14ac:dyDescent="0.3">
      <c r="B622" s="84" t="str">
        <f t="shared" si="87"/>
        <v>CAD</v>
      </c>
      <c r="C622" s="85">
        <f>IF(ISTEXT(D622),MAX($C$5:$C621)+1,"")</f>
        <v>574</v>
      </c>
      <c r="D622" s="86" t="s">
        <v>9</v>
      </c>
      <c r="E622" s="177" t="s">
        <v>1544</v>
      </c>
      <c r="F622" s="270" t="s">
        <v>43</v>
      </c>
      <c r="G622" s="229"/>
      <c r="H622" s="247"/>
      <c r="I622" s="242">
        <f t="shared" si="84"/>
        <v>3</v>
      </c>
      <c r="J622" s="243">
        <f t="shared" si="85"/>
        <v>0</v>
      </c>
      <c r="K622" s="234">
        <f t="shared" si="86"/>
        <v>0</v>
      </c>
      <c r="L622" s="35"/>
    </row>
    <row r="623" spans="2:12" ht="34.950000000000003" customHeight="1" x14ac:dyDescent="0.3">
      <c r="B623" s="84" t="str">
        <f t="shared" si="87"/>
        <v>CAD</v>
      </c>
      <c r="C623" s="85">
        <f>IF(ISTEXT(D623),MAX($C$5:$C622)+1,"")</f>
        <v>575</v>
      </c>
      <c r="D623" s="86" t="s">
        <v>9</v>
      </c>
      <c r="E623" s="177" t="s">
        <v>1545</v>
      </c>
      <c r="F623" s="270" t="s">
        <v>43</v>
      </c>
      <c r="G623" s="229"/>
      <c r="H623" s="247"/>
      <c r="I623" s="242">
        <f t="shared" si="84"/>
        <v>3</v>
      </c>
      <c r="J623" s="243">
        <f t="shared" si="85"/>
        <v>0</v>
      </c>
      <c r="K623" s="234">
        <f t="shared" si="86"/>
        <v>0</v>
      </c>
      <c r="L623" s="35"/>
    </row>
    <row r="624" spans="2:12" ht="34.950000000000003" customHeight="1" x14ac:dyDescent="0.3">
      <c r="B624" s="84" t="str">
        <f t="shared" si="87"/>
        <v>CAD</v>
      </c>
      <c r="C624" s="85">
        <f>IF(ISTEXT(D624),MAX($C$5:$C623)+1,"")</f>
        <v>576</v>
      </c>
      <c r="D624" s="86" t="s">
        <v>11</v>
      </c>
      <c r="E624" s="177" t="s">
        <v>1546</v>
      </c>
      <c r="F624" s="270" t="s">
        <v>43</v>
      </c>
      <c r="G624" s="229"/>
      <c r="H624" s="247"/>
      <c r="I624" s="242">
        <f t="shared" si="84"/>
        <v>1</v>
      </c>
      <c r="J624" s="243">
        <f t="shared" si="85"/>
        <v>0</v>
      </c>
      <c r="K624" s="234">
        <f t="shared" si="86"/>
        <v>0</v>
      </c>
      <c r="L624" s="35"/>
    </row>
    <row r="625" spans="2:12" ht="34.950000000000003" customHeight="1" x14ac:dyDescent="0.3">
      <c r="B625" s="84" t="str">
        <f t="shared" si="87"/>
        <v>CAD</v>
      </c>
      <c r="C625" s="85">
        <f>IF(ISTEXT(D625),MAX($C$5:$C624)+1,"")</f>
        <v>577</v>
      </c>
      <c r="D625" s="86" t="s">
        <v>11</v>
      </c>
      <c r="E625" s="177" t="s">
        <v>1547</v>
      </c>
      <c r="F625" s="270" t="s">
        <v>43</v>
      </c>
      <c r="G625" s="229"/>
      <c r="H625" s="247"/>
      <c r="I625" s="242">
        <f t="shared" si="84"/>
        <v>1</v>
      </c>
      <c r="J625" s="243">
        <f t="shared" si="85"/>
        <v>0</v>
      </c>
      <c r="K625" s="234">
        <f t="shared" si="86"/>
        <v>0</v>
      </c>
      <c r="L625" s="35"/>
    </row>
    <row r="626" spans="2:12" ht="34.950000000000003" customHeight="1" x14ac:dyDescent="0.3">
      <c r="B626" s="84" t="str">
        <f t="shared" si="87"/>
        <v>CAD</v>
      </c>
      <c r="C626" s="85">
        <f>IF(ISTEXT(D626),MAX($C$5:$C625)+1,"")</f>
        <v>578</v>
      </c>
      <c r="D626" s="86" t="s">
        <v>9</v>
      </c>
      <c r="E626" s="177" t="s">
        <v>1548</v>
      </c>
      <c r="F626" s="270" t="s">
        <v>43</v>
      </c>
      <c r="G626" s="223"/>
      <c r="H626" s="248"/>
      <c r="I626" s="225">
        <f t="shared" si="84"/>
        <v>3</v>
      </c>
      <c r="J626" s="226">
        <f t="shared" si="85"/>
        <v>0</v>
      </c>
      <c r="K626" s="227">
        <f t="shared" si="86"/>
        <v>0</v>
      </c>
      <c r="L626" s="35"/>
    </row>
    <row r="627" spans="2:12" ht="32.4" customHeight="1" x14ac:dyDescent="0.3">
      <c r="B627" s="84" t="str">
        <f t="shared" si="87"/>
        <v>CAD</v>
      </c>
      <c r="C627" s="85">
        <f>IF(ISTEXT(D627),MAX($C$5:$C626)+1,"")</f>
        <v>579</v>
      </c>
      <c r="D627" s="86" t="s">
        <v>9</v>
      </c>
      <c r="E627" s="177" t="s">
        <v>1549</v>
      </c>
      <c r="F627" s="270" t="s">
        <v>43</v>
      </c>
      <c r="G627" s="229"/>
      <c r="H627" s="247"/>
      <c r="I627" s="242">
        <f t="shared" si="84"/>
        <v>3</v>
      </c>
      <c r="J627" s="243">
        <f t="shared" si="85"/>
        <v>0</v>
      </c>
      <c r="K627" s="234">
        <f t="shared" ref="K627:K633" si="88">I627*J627</f>
        <v>0</v>
      </c>
      <c r="L627" s="35"/>
    </row>
    <row r="628" spans="2:12" ht="34.950000000000003" customHeight="1" x14ac:dyDescent="0.3">
      <c r="B628" s="84" t="str">
        <f t="shared" si="87"/>
        <v>CAD</v>
      </c>
      <c r="C628" s="85">
        <f>IF(ISTEXT(D628),MAX($C$5:$C627)+1,"")</f>
        <v>580</v>
      </c>
      <c r="D628" s="86" t="s">
        <v>9</v>
      </c>
      <c r="E628" s="177" t="s">
        <v>1550</v>
      </c>
      <c r="F628" s="270" t="s">
        <v>43</v>
      </c>
      <c r="G628" s="229"/>
      <c r="H628" s="247"/>
      <c r="I628" s="242">
        <f t="shared" si="84"/>
        <v>3</v>
      </c>
      <c r="J628" s="243">
        <f t="shared" si="85"/>
        <v>0</v>
      </c>
      <c r="K628" s="234">
        <f t="shared" si="88"/>
        <v>0</v>
      </c>
      <c r="L628" s="35"/>
    </row>
    <row r="629" spans="2:12" ht="34.950000000000003" customHeight="1" x14ac:dyDescent="0.3">
      <c r="B629" s="84" t="str">
        <f t="shared" si="87"/>
        <v>CAD</v>
      </c>
      <c r="C629" s="85">
        <f>IF(ISTEXT(D629),MAX($C$5:$C628)+1,"")</f>
        <v>581</v>
      </c>
      <c r="D629" s="86" t="s">
        <v>10</v>
      </c>
      <c r="E629" s="177" t="s">
        <v>1551</v>
      </c>
      <c r="F629" s="270" t="s">
        <v>43</v>
      </c>
      <c r="G629" s="229"/>
      <c r="H629" s="247"/>
      <c r="I629" s="242">
        <f t="shared" si="84"/>
        <v>2</v>
      </c>
      <c r="J629" s="243">
        <f t="shared" si="85"/>
        <v>0</v>
      </c>
      <c r="K629" s="234">
        <f t="shared" si="88"/>
        <v>0</v>
      </c>
      <c r="L629" s="35"/>
    </row>
    <row r="630" spans="2:12" ht="34.950000000000003" customHeight="1" x14ac:dyDescent="0.3">
      <c r="B630" s="84" t="str">
        <f t="shared" si="87"/>
        <v>CAD</v>
      </c>
      <c r="C630" s="85">
        <f>IF(ISTEXT(D630),MAX($C$5:$C629)+1,"")</f>
        <v>582</v>
      </c>
      <c r="D630" s="86" t="s">
        <v>11</v>
      </c>
      <c r="E630" s="177" t="s">
        <v>1552</v>
      </c>
      <c r="F630" s="270" t="s">
        <v>43</v>
      </c>
      <c r="G630" s="229"/>
      <c r="H630" s="247"/>
      <c r="I630" s="242">
        <f t="shared" si="84"/>
        <v>1</v>
      </c>
      <c r="J630" s="243">
        <f t="shared" si="85"/>
        <v>0</v>
      </c>
      <c r="K630" s="234">
        <f t="shared" si="88"/>
        <v>0</v>
      </c>
      <c r="L630" s="35"/>
    </row>
    <row r="631" spans="2:12" ht="34.950000000000003" customHeight="1" x14ac:dyDescent="0.3">
      <c r="B631" s="84" t="str">
        <f t="shared" si="87"/>
        <v>CAD</v>
      </c>
      <c r="C631" s="85">
        <f>IF(ISTEXT(D631),MAX($C$5:$C630)+1,"")</f>
        <v>583</v>
      </c>
      <c r="D631" s="86" t="s">
        <v>9</v>
      </c>
      <c r="E631" s="177" t="s">
        <v>1553</v>
      </c>
      <c r="F631" s="270" t="s">
        <v>43</v>
      </c>
      <c r="G631" s="229"/>
      <c r="H631" s="247"/>
      <c r="I631" s="242">
        <f t="shared" si="84"/>
        <v>3</v>
      </c>
      <c r="J631" s="243">
        <f t="shared" si="85"/>
        <v>0</v>
      </c>
      <c r="K631" s="234">
        <f t="shared" si="88"/>
        <v>0</v>
      </c>
      <c r="L631" s="35"/>
    </row>
    <row r="632" spans="2:12" ht="34.950000000000003" customHeight="1" x14ac:dyDescent="0.3">
      <c r="B632" s="84" t="str">
        <f t="shared" si="87"/>
        <v>CAD</v>
      </c>
      <c r="C632" s="85">
        <f>IF(ISTEXT(D632),MAX($C$5:$C631)+1,"")</f>
        <v>584</v>
      </c>
      <c r="D632" s="86" t="s">
        <v>11</v>
      </c>
      <c r="E632" s="177" t="s">
        <v>1554</v>
      </c>
      <c r="F632" s="270" t="s">
        <v>43</v>
      </c>
      <c r="G632" s="229"/>
      <c r="H632" s="247"/>
      <c r="I632" s="242">
        <f t="shared" si="84"/>
        <v>1</v>
      </c>
      <c r="J632" s="243">
        <f t="shared" si="85"/>
        <v>0</v>
      </c>
      <c r="K632" s="234">
        <f t="shared" si="88"/>
        <v>0</v>
      </c>
      <c r="L632" s="35"/>
    </row>
    <row r="633" spans="2:12" ht="34.950000000000003" customHeight="1" x14ac:dyDescent="0.3">
      <c r="B633" s="84" t="str">
        <f t="shared" si="87"/>
        <v>CAD</v>
      </c>
      <c r="C633" s="85">
        <f>IF(ISTEXT(D633),MAX($C$5:$C632)+1,"")</f>
        <v>585</v>
      </c>
      <c r="D633" s="86" t="s">
        <v>9</v>
      </c>
      <c r="E633" s="177" t="s">
        <v>1555</v>
      </c>
      <c r="F633" s="270" t="s">
        <v>43</v>
      </c>
      <c r="G633" s="229"/>
      <c r="H633" s="247"/>
      <c r="I633" s="242">
        <f t="shared" si="84"/>
        <v>3</v>
      </c>
      <c r="J633" s="243">
        <f t="shared" si="85"/>
        <v>0</v>
      </c>
      <c r="K633" s="234">
        <f t="shared" si="88"/>
        <v>0</v>
      </c>
      <c r="L633" s="35"/>
    </row>
    <row r="634" spans="2:12" ht="34.950000000000003" customHeight="1" x14ac:dyDescent="0.3">
      <c r="B634" s="84" t="str">
        <f t="shared" si="87"/>
        <v>CAD</v>
      </c>
      <c r="C634" s="85">
        <f>IF(ISTEXT(D634),MAX($C$5:$C633)+1,"")</f>
        <v>586</v>
      </c>
      <c r="D634" s="86" t="s">
        <v>10</v>
      </c>
      <c r="E634" s="177" t="s">
        <v>1556</v>
      </c>
      <c r="F634" s="270" t="s">
        <v>43</v>
      </c>
      <c r="G634" s="223"/>
      <c r="H634" s="248"/>
      <c r="I634" s="225">
        <f t="shared" si="84"/>
        <v>2</v>
      </c>
      <c r="J634" s="226">
        <f t="shared" si="85"/>
        <v>0</v>
      </c>
      <c r="K634" s="227">
        <f>I634*J634</f>
        <v>0</v>
      </c>
      <c r="L634" s="35"/>
    </row>
    <row r="635" spans="2:12" ht="34.950000000000003" customHeight="1" x14ac:dyDescent="0.3">
      <c r="B635" s="84" t="str">
        <f t="shared" si="87"/>
        <v>CAD</v>
      </c>
      <c r="C635" s="85">
        <f>IF(ISTEXT(D635),MAX($C$5:$C634)+1,"")</f>
        <v>587</v>
      </c>
      <c r="D635" s="86" t="s">
        <v>9</v>
      </c>
      <c r="E635" s="177" t="s">
        <v>1557</v>
      </c>
      <c r="F635" s="270" t="s">
        <v>43</v>
      </c>
      <c r="G635" s="229"/>
      <c r="H635" s="247"/>
      <c r="I635" s="242">
        <f t="shared" si="84"/>
        <v>3</v>
      </c>
      <c r="J635" s="243">
        <f t="shared" si="85"/>
        <v>0</v>
      </c>
      <c r="K635" s="234">
        <f t="shared" ref="K635:K641" si="89">I635*J635</f>
        <v>0</v>
      </c>
      <c r="L635" s="35"/>
    </row>
    <row r="636" spans="2:12" ht="31.2" customHeight="1" x14ac:dyDescent="0.3">
      <c r="B636" s="84" t="str">
        <f t="shared" si="87"/>
        <v>CAD</v>
      </c>
      <c r="C636" s="85">
        <f>IF(ISTEXT(D636),MAX($C$5:$C635)+1,"")</f>
        <v>588</v>
      </c>
      <c r="D636" s="86" t="s">
        <v>10</v>
      </c>
      <c r="E636" s="177" t="s">
        <v>1558</v>
      </c>
      <c r="F636" s="270" t="s">
        <v>43</v>
      </c>
      <c r="G636" s="229"/>
      <c r="H636" s="247"/>
      <c r="I636" s="242">
        <f t="shared" si="84"/>
        <v>2</v>
      </c>
      <c r="J636" s="243">
        <f t="shared" si="85"/>
        <v>0</v>
      </c>
      <c r="K636" s="234">
        <f t="shared" si="89"/>
        <v>0</v>
      </c>
      <c r="L636" s="35"/>
    </row>
    <row r="637" spans="2:12" ht="34.950000000000003" customHeight="1" x14ac:dyDescent="0.3">
      <c r="B637" s="84" t="str">
        <f t="shared" si="87"/>
        <v>CAD</v>
      </c>
      <c r="C637" s="85">
        <f>IF(ISTEXT(D637),MAX($C$5:$C636)+1,"")</f>
        <v>589</v>
      </c>
      <c r="D637" s="86" t="s">
        <v>9</v>
      </c>
      <c r="E637" s="177" t="s">
        <v>1559</v>
      </c>
      <c r="F637" s="270" t="s">
        <v>43</v>
      </c>
      <c r="G637" s="229"/>
      <c r="H637" s="247"/>
      <c r="I637" s="242">
        <f t="shared" si="84"/>
        <v>3</v>
      </c>
      <c r="J637" s="243">
        <f t="shared" si="85"/>
        <v>0</v>
      </c>
      <c r="K637" s="234">
        <f t="shared" si="89"/>
        <v>0</v>
      </c>
      <c r="L637" s="35"/>
    </row>
    <row r="638" spans="2:12" ht="34.950000000000003" customHeight="1" x14ac:dyDescent="0.3">
      <c r="B638" s="84" t="str">
        <f t="shared" si="87"/>
        <v>CAD</v>
      </c>
      <c r="C638" s="85">
        <f>IF(ISTEXT(D638),MAX($C$5:$C637)+1,"")</f>
        <v>590</v>
      </c>
      <c r="D638" s="86" t="s">
        <v>11</v>
      </c>
      <c r="E638" s="177" t="s">
        <v>1560</v>
      </c>
      <c r="F638" s="270" t="s">
        <v>43</v>
      </c>
      <c r="G638" s="229"/>
      <c r="H638" s="247"/>
      <c r="I638" s="242">
        <f t="shared" si="84"/>
        <v>1</v>
      </c>
      <c r="J638" s="243">
        <f t="shared" si="85"/>
        <v>0</v>
      </c>
      <c r="K638" s="234">
        <f t="shared" si="89"/>
        <v>0</v>
      </c>
      <c r="L638" s="35"/>
    </row>
    <row r="639" spans="2:12" ht="34.950000000000003" customHeight="1" x14ac:dyDescent="0.3">
      <c r="B639" s="84" t="str">
        <f t="shared" si="87"/>
        <v>CAD</v>
      </c>
      <c r="C639" s="85">
        <f>IF(ISTEXT(D639),MAX($C$5:$C638)+1,"")</f>
        <v>591</v>
      </c>
      <c r="D639" s="86" t="s">
        <v>9</v>
      </c>
      <c r="E639" s="177" t="s">
        <v>1561</v>
      </c>
      <c r="F639" s="270" t="s">
        <v>43</v>
      </c>
      <c r="G639" s="229"/>
      <c r="H639" s="247"/>
      <c r="I639" s="242">
        <f t="shared" si="84"/>
        <v>3</v>
      </c>
      <c r="J639" s="243">
        <f t="shared" si="85"/>
        <v>0</v>
      </c>
      <c r="K639" s="234">
        <f t="shared" si="89"/>
        <v>0</v>
      </c>
      <c r="L639" s="35"/>
    </row>
    <row r="640" spans="2:12" ht="45.6" customHeight="1" x14ac:dyDescent="0.3">
      <c r="B640" s="84" t="str">
        <f t="shared" si="87"/>
        <v>CAD</v>
      </c>
      <c r="C640" s="85">
        <f>IF(ISTEXT(D640),MAX($C$5:$C639)+1,"")</f>
        <v>592</v>
      </c>
      <c r="D640" s="86" t="s">
        <v>9</v>
      </c>
      <c r="E640" s="177" t="s">
        <v>1562</v>
      </c>
      <c r="F640" s="270" t="s">
        <v>43</v>
      </c>
      <c r="G640" s="229"/>
      <c r="H640" s="247"/>
      <c r="I640" s="242">
        <f t="shared" si="84"/>
        <v>3</v>
      </c>
      <c r="J640" s="243">
        <f t="shared" si="85"/>
        <v>0</v>
      </c>
      <c r="K640" s="234">
        <f t="shared" si="89"/>
        <v>0</v>
      </c>
      <c r="L640" s="35"/>
    </row>
    <row r="641" spans="2:12" ht="34.950000000000003" customHeight="1" x14ac:dyDescent="0.3">
      <c r="B641" s="84" t="str">
        <f t="shared" si="87"/>
        <v>CAD</v>
      </c>
      <c r="C641" s="85">
        <f>IF(ISTEXT(D641),MAX($C$5:$C640)+1,"")</f>
        <v>593</v>
      </c>
      <c r="D641" s="86" t="s">
        <v>9</v>
      </c>
      <c r="E641" s="177" t="s">
        <v>1563</v>
      </c>
      <c r="F641" s="270" t="s">
        <v>43</v>
      </c>
      <c r="G641" s="229"/>
      <c r="H641" s="247"/>
      <c r="I641" s="242">
        <f t="shared" si="84"/>
        <v>3</v>
      </c>
      <c r="J641" s="243">
        <f t="shared" si="85"/>
        <v>0</v>
      </c>
      <c r="K641" s="234">
        <f t="shared" si="89"/>
        <v>0</v>
      </c>
      <c r="L641" s="35"/>
    </row>
    <row r="642" spans="2:12" ht="34.950000000000003" customHeight="1" x14ac:dyDescent="0.3">
      <c r="B642" s="84" t="str">
        <f t="shared" si="87"/>
        <v>CAD</v>
      </c>
      <c r="C642" s="85">
        <f>IF(ISTEXT(D642),MAX($C$5:$C641)+1,"")</f>
        <v>594</v>
      </c>
      <c r="D642" s="86" t="s">
        <v>10</v>
      </c>
      <c r="E642" s="177" t="s">
        <v>1564</v>
      </c>
      <c r="F642" s="270" t="s">
        <v>43</v>
      </c>
      <c r="G642" s="223"/>
      <c r="H642" s="248"/>
      <c r="I642" s="225">
        <f t="shared" si="84"/>
        <v>2</v>
      </c>
      <c r="J642" s="226">
        <f t="shared" si="85"/>
        <v>0</v>
      </c>
      <c r="K642" s="227">
        <f t="shared" ref="K642:K681" si="90">I642*J642</f>
        <v>0</v>
      </c>
      <c r="L642" s="35"/>
    </row>
    <row r="643" spans="2:12" ht="27.6" x14ac:dyDescent="0.3">
      <c r="B643" s="84" t="str">
        <f t="shared" si="87"/>
        <v>CAD</v>
      </c>
      <c r="C643" s="85">
        <f>IF(ISTEXT(D643),MAX($C$5:$C642)+1,"")</f>
        <v>595</v>
      </c>
      <c r="D643" s="86" t="s">
        <v>9</v>
      </c>
      <c r="E643" s="177" t="s">
        <v>1565</v>
      </c>
      <c r="F643" s="270" t="s">
        <v>43</v>
      </c>
      <c r="G643" s="229"/>
      <c r="H643" s="247"/>
      <c r="I643" s="242">
        <f t="shared" si="84"/>
        <v>3</v>
      </c>
      <c r="J643" s="243">
        <f t="shared" si="85"/>
        <v>0</v>
      </c>
      <c r="K643" s="234">
        <f t="shared" si="90"/>
        <v>0</v>
      </c>
      <c r="L643" s="35"/>
    </row>
    <row r="644" spans="2:12" ht="34.950000000000003" customHeight="1" x14ac:dyDescent="0.3">
      <c r="B644" s="84" t="str">
        <f t="shared" si="87"/>
        <v>CAD</v>
      </c>
      <c r="C644" s="85">
        <f>IF(ISTEXT(D644),MAX($C$5:$C643)+1,"")</f>
        <v>596</v>
      </c>
      <c r="D644" s="86" t="s">
        <v>9</v>
      </c>
      <c r="E644" s="177" t="s">
        <v>1566</v>
      </c>
      <c r="F644" s="270" t="s">
        <v>43</v>
      </c>
      <c r="G644" s="229"/>
      <c r="H644" s="247"/>
      <c r="I644" s="242">
        <f t="shared" si="84"/>
        <v>3</v>
      </c>
      <c r="J644" s="243">
        <f t="shared" si="85"/>
        <v>0</v>
      </c>
      <c r="K644" s="234">
        <f t="shared" si="90"/>
        <v>0</v>
      </c>
      <c r="L644" s="35"/>
    </row>
    <row r="645" spans="2:12" ht="34.950000000000003" customHeight="1" x14ac:dyDescent="0.3">
      <c r="B645" s="84" t="str">
        <f t="shared" si="87"/>
        <v>CAD</v>
      </c>
      <c r="C645" s="85">
        <f>IF(ISTEXT(D645),MAX($C$5:$C644)+1,"")</f>
        <v>597</v>
      </c>
      <c r="D645" s="86" t="s">
        <v>9</v>
      </c>
      <c r="E645" s="177" t="s">
        <v>1567</v>
      </c>
      <c r="F645" s="270" t="s">
        <v>43</v>
      </c>
      <c r="G645" s="229"/>
      <c r="H645" s="247"/>
      <c r="I645" s="242">
        <f t="shared" si="84"/>
        <v>3</v>
      </c>
      <c r="J645" s="243">
        <f t="shared" si="85"/>
        <v>0</v>
      </c>
      <c r="K645" s="234">
        <f t="shared" si="90"/>
        <v>0</v>
      </c>
      <c r="L645" s="35"/>
    </row>
    <row r="646" spans="2:12" ht="34.950000000000003" customHeight="1" x14ac:dyDescent="0.3">
      <c r="B646" s="84" t="str">
        <f t="shared" si="87"/>
        <v>CAD</v>
      </c>
      <c r="C646" s="85">
        <f>IF(ISTEXT(D646),MAX($C$5:$C645)+1,"")</f>
        <v>598</v>
      </c>
      <c r="D646" s="86" t="s">
        <v>9</v>
      </c>
      <c r="E646" s="177" t="s">
        <v>1568</v>
      </c>
      <c r="F646" s="270" t="s">
        <v>43</v>
      </c>
      <c r="G646" s="229"/>
      <c r="H646" s="247"/>
      <c r="I646" s="242">
        <f t="shared" si="84"/>
        <v>3</v>
      </c>
      <c r="J646" s="243">
        <f t="shared" si="85"/>
        <v>0</v>
      </c>
      <c r="K646" s="234">
        <f t="shared" si="90"/>
        <v>0</v>
      </c>
      <c r="L646" s="35"/>
    </row>
    <row r="647" spans="2:12" ht="34.950000000000003" customHeight="1" x14ac:dyDescent="0.3">
      <c r="B647" s="84" t="str">
        <f t="shared" si="87"/>
        <v>CAD</v>
      </c>
      <c r="C647" s="85">
        <f>IF(ISTEXT(D647),MAX($C$5:$C646)+1,"")</f>
        <v>599</v>
      </c>
      <c r="D647" s="86" t="s">
        <v>9</v>
      </c>
      <c r="E647" s="177" t="s">
        <v>1569</v>
      </c>
      <c r="F647" s="270" t="s">
        <v>43</v>
      </c>
      <c r="G647" s="229"/>
      <c r="H647" s="247"/>
      <c r="I647" s="242">
        <f t="shared" si="84"/>
        <v>3</v>
      </c>
      <c r="J647" s="243">
        <f t="shared" si="85"/>
        <v>0</v>
      </c>
      <c r="K647" s="234">
        <f t="shared" si="90"/>
        <v>0</v>
      </c>
      <c r="L647" s="35"/>
    </row>
    <row r="648" spans="2:12" ht="34.950000000000003" customHeight="1" x14ac:dyDescent="0.3">
      <c r="B648" s="84" t="str">
        <f t="shared" si="87"/>
        <v>CAD</v>
      </c>
      <c r="C648" s="85">
        <f>IF(ISTEXT(D648),MAX($C$5:$C647)+1,"")</f>
        <v>600</v>
      </c>
      <c r="D648" s="86" t="s">
        <v>9</v>
      </c>
      <c r="E648" s="177" t="s">
        <v>1570</v>
      </c>
      <c r="F648" s="270" t="s">
        <v>43</v>
      </c>
      <c r="G648" s="223"/>
      <c r="H648" s="248"/>
      <c r="I648" s="225">
        <f t="shared" si="84"/>
        <v>3</v>
      </c>
      <c r="J648" s="226">
        <f t="shared" si="85"/>
        <v>0</v>
      </c>
      <c r="K648" s="227">
        <f t="shared" si="90"/>
        <v>0</v>
      </c>
      <c r="L648" s="35"/>
    </row>
    <row r="649" spans="2:12" ht="44.4" customHeight="1" x14ac:dyDescent="0.3">
      <c r="B649" s="84" t="str">
        <f t="shared" si="87"/>
        <v>CAD</v>
      </c>
      <c r="C649" s="85">
        <f>IF(ISTEXT(D649),MAX($C$5:$C648)+1,"")</f>
        <v>601</v>
      </c>
      <c r="D649" s="86" t="s">
        <v>9</v>
      </c>
      <c r="E649" s="177" t="s">
        <v>1571</v>
      </c>
      <c r="F649" s="270" t="s">
        <v>43</v>
      </c>
      <c r="G649" s="229"/>
      <c r="H649" s="247"/>
      <c r="I649" s="242">
        <f t="shared" si="84"/>
        <v>3</v>
      </c>
      <c r="J649" s="243">
        <f t="shared" si="85"/>
        <v>0</v>
      </c>
      <c r="K649" s="234">
        <f t="shared" si="90"/>
        <v>0</v>
      </c>
      <c r="L649" s="35"/>
    </row>
    <row r="650" spans="2:12" ht="34.950000000000003" customHeight="1" x14ac:dyDescent="0.3">
      <c r="B650" s="84" t="str">
        <f t="shared" si="87"/>
        <v>CAD</v>
      </c>
      <c r="C650" s="85">
        <f>IF(ISTEXT(D650),MAX($C$5:$C649)+1,"")</f>
        <v>602</v>
      </c>
      <c r="D650" s="86" t="s">
        <v>9</v>
      </c>
      <c r="E650" s="174" t="s">
        <v>1572</v>
      </c>
      <c r="F650" s="270" t="s">
        <v>43</v>
      </c>
      <c r="G650" s="229"/>
      <c r="H650" s="247"/>
      <c r="I650" s="242">
        <f t="shared" si="84"/>
        <v>3</v>
      </c>
      <c r="J650" s="243">
        <f t="shared" si="85"/>
        <v>0</v>
      </c>
      <c r="K650" s="234">
        <f t="shared" si="90"/>
        <v>0</v>
      </c>
      <c r="L650" s="35"/>
    </row>
    <row r="651" spans="2:12" ht="34.200000000000003" customHeight="1" x14ac:dyDescent="0.3">
      <c r="B651" s="84" t="str">
        <f t="shared" si="87"/>
        <v>CAD</v>
      </c>
      <c r="C651" s="85">
        <f>IF(ISTEXT(D651),MAX($C$5:$C650)+1,"")</f>
        <v>603</v>
      </c>
      <c r="D651" s="86" t="s">
        <v>9</v>
      </c>
      <c r="E651" s="174" t="s">
        <v>1573</v>
      </c>
      <c r="F651" s="270" t="s">
        <v>43</v>
      </c>
      <c r="G651" s="229"/>
      <c r="H651" s="247"/>
      <c r="I651" s="242">
        <f t="shared" si="84"/>
        <v>3</v>
      </c>
      <c r="J651" s="243">
        <f t="shared" si="85"/>
        <v>0</v>
      </c>
      <c r="K651" s="234">
        <f t="shared" si="90"/>
        <v>0</v>
      </c>
      <c r="L651" s="35"/>
    </row>
    <row r="652" spans="2:12" ht="34.950000000000003" customHeight="1" x14ac:dyDescent="0.3">
      <c r="B652" s="84" t="str">
        <f t="shared" si="87"/>
        <v>CAD</v>
      </c>
      <c r="C652" s="85">
        <f>IF(ISTEXT(D652),MAX($C$5:$C651)+1,"")</f>
        <v>604</v>
      </c>
      <c r="D652" s="86" t="s">
        <v>11</v>
      </c>
      <c r="E652" s="174" t="s">
        <v>1574</v>
      </c>
      <c r="F652" s="270" t="s">
        <v>43</v>
      </c>
      <c r="G652" s="229"/>
      <c r="H652" s="247"/>
      <c r="I652" s="242">
        <f t="shared" si="84"/>
        <v>1</v>
      </c>
      <c r="J652" s="243">
        <f t="shared" si="85"/>
        <v>0</v>
      </c>
      <c r="K652" s="234">
        <f t="shared" si="90"/>
        <v>0</v>
      </c>
      <c r="L652" s="35"/>
    </row>
    <row r="653" spans="2:12" ht="34.950000000000003" customHeight="1" x14ac:dyDescent="0.3">
      <c r="B653" s="84" t="str">
        <f t="shared" si="87"/>
        <v>CAD</v>
      </c>
      <c r="C653" s="85">
        <f>IF(ISTEXT(D653),MAX($C$5:$C652)+1,"")</f>
        <v>605</v>
      </c>
      <c r="D653" s="86" t="s">
        <v>9</v>
      </c>
      <c r="E653" s="174" t="s">
        <v>1575</v>
      </c>
      <c r="F653" s="270" t="s">
        <v>43</v>
      </c>
      <c r="G653" s="229"/>
      <c r="H653" s="247"/>
      <c r="I653" s="242">
        <f t="shared" si="84"/>
        <v>3</v>
      </c>
      <c r="J653" s="243">
        <f t="shared" si="85"/>
        <v>0</v>
      </c>
      <c r="K653" s="234">
        <f t="shared" si="90"/>
        <v>0</v>
      </c>
      <c r="L653" s="35"/>
    </row>
    <row r="654" spans="2:12" ht="34.950000000000003" customHeight="1" x14ac:dyDescent="0.3">
      <c r="B654" s="84" t="str">
        <f t="shared" si="87"/>
        <v>CAD</v>
      </c>
      <c r="C654" s="85">
        <f>IF(ISTEXT(D654),MAX($C$5:$C653)+1,"")</f>
        <v>606</v>
      </c>
      <c r="D654" s="86" t="s">
        <v>10</v>
      </c>
      <c r="E654" s="174" t="s">
        <v>1576</v>
      </c>
      <c r="F654" s="270" t="s">
        <v>43</v>
      </c>
      <c r="G654" s="223"/>
      <c r="H654" s="248"/>
      <c r="I654" s="225">
        <f t="shared" si="84"/>
        <v>2</v>
      </c>
      <c r="J654" s="226">
        <f t="shared" si="85"/>
        <v>0</v>
      </c>
      <c r="K654" s="227">
        <f t="shared" si="90"/>
        <v>0</v>
      </c>
      <c r="L654" s="35"/>
    </row>
    <row r="655" spans="2:12" ht="34.950000000000003" customHeight="1" x14ac:dyDescent="0.3">
      <c r="B655" s="84" t="str">
        <f t="shared" si="87"/>
        <v>CAD</v>
      </c>
      <c r="C655" s="85">
        <f>IF(ISTEXT(D655),MAX($C$5:$C654)+1,"")</f>
        <v>607</v>
      </c>
      <c r="D655" s="86" t="s">
        <v>10</v>
      </c>
      <c r="E655" s="174" t="s">
        <v>1577</v>
      </c>
      <c r="F655" s="270" t="s">
        <v>43</v>
      </c>
      <c r="G655" s="229"/>
      <c r="H655" s="247"/>
      <c r="I655" s="242">
        <f t="shared" si="84"/>
        <v>2</v>
      </c>
      <c r="J655" s="243">
        <f t="shared" si="85"/>
        <v>0</v>
      </c>
      <c r="K655" s="234">
        <f t="shared" si="90"/>
        <v>0</v>
      </c>
      <c r="L655" s="35"/>
    </row>
    <row r="656" spans="2:12" ht="60.6" customHeight="1" x14ac:dyDescent="0.3">
      <c r="B656" s="84" t="str">
        <f t="shared" si="87"/>
        <v>CAD</v>
      </c>
      <c r="C656" s="85">
        <f>IF(ISTEXT(D656),MAX($C$5:$C655)+1,"")</f>
        <v>608</v>
      </c>
      <c r="D656" s="86" t="s">
        <v>9</v>
      </c>
      <c r="E656" s="174" t="s">
        <v>1578</v>
      </c>
      <c r="F656" s="270" t="s">
        <v>43</v>
      </c>
      <c r="G656" s="229"/>
      <c r="H656" s="247"/>
      <c r="I656" s="242">
        <f t="shared" si="84"/>
        <v>3</v>
      </c>
      <c r="J656" s="243">
        <f t="shared" si="85"/>
        <v>0</v>
      </c>
      <c r="K656" s="234">
        <f t="shared" si="90"/>
        <v>0</v>
      </c>
      <c r="L656" s="35"/>
    </row>
    <row r="657" spans="2:12" ht="34.950000000000003" customHeight="1" x14ac:dyDescent="0.3">
      <c r="B657" s="84" t="str">
        <f t="shared" si="87"/>
        <v>CAD</v>
      </c>
      <c r="C657" s="85">
        <f>IF(ISTEXT(D657),MAX($C$5:$C656)+1,"")</f>
        <v>609</v>
      </c>
      <c r="D657" s="86" t="s">
        <v>9</v>
      </c>
      <c r="E657" s="174" t="s">
        <v>1579</v>
      </c>
      <c r="F657" s="270" t="s">
        <v>43</v>
      </c>
      <c r="G657" s="229"/>
      <c r="H657" s="247"/>
      <c r="I657" s="242">
        <f t="shared" si="84"/>
        <v>3</v>
      </c>
      <c r="J657" s="243">
        <f t="shared" si="85"/>
        <v>0</v>
      </c>
      <c r="K657" s="234">
        <f t="shared" si="90"/>
        <v>0</v>
      </c>
      <c r="L657" s="35"/>
    </row>
    <row r="658" spans="2:12" ht="34.950000000000003" customHeight="1" x14ac:dyDescent="0.3">
      <c r="B658" s="84" t="str">
        <f t="shared" si="87"/>
        <v>CAD</v>
      </c>
      <c r="C658" s="85">
        <f>IF(ISTEXT(D658),MAX($C$5:$C657)+1,"")</f>
        <v>610</v>
      </c>
      <c r="D658" s="86" t="s">
        <v>9</v>
      </c>
      <c r="E658" s="174" t="s">
        <v>1580</v>
      </c>
      <c r="F658" s="270" t="s">
        <v>43</v>
      </c>
      <c r="G658" s="229"/>
      <c r="H658" s="247"/>
      <c r="I658" s="242">
        <f t="shared" si="84"/>
        <v>3</v>
      </c>
      <c r="J658" s="243">
        <f t="shared" si="85"/>
        <v>0</v>
      </c>
      <c r="K658" s="234">
        <f t="shared" si="90"/>
        <v>0</v>
      </c>
      <c r="L658" s="35"/>
    </row>
    <row r="659" spans="2:12" ht="34.950000000000003" customHeight="1" x14ac:dyDescent="0.3">
      <c r="B659" s="84" t="str">
        <f t="shared" si="87"/>
        <v>CAD</v>
      </c>
      <c r="C659" s="85">
        <f>IF(ISTEXT(D659),MAX($C$5:$C658)+1,"")</f>
        <v>611</v>
      </c>
      <c r="D659" s="86" t="s">
        <v>9</v>
      </c>
      <c r="E659" s="174" t="s">
        <v>1581</v>
      </c>
      <c r="F659" s="270" t="s">
        <v>43</v>
      </c>
      <c r="G659" s="229"/>
      <c r="H659" s="247"/>
      <c r="I659" s="242">
        <f t="shared" si="84"/>
        <v>3</v>
      </c>
      <c r="J659" s="243">
        <f t="shared" si="85"/>
        <v>0</v>
      </c>
      <c r="K659" s="234">
        <f t="shared" si="90"/>
        <v>0</v>
      </c>
      <c r="L659" s="35"/>
    </row>
    <row r="660" spans="2:12" ht="34.950000000000003" customHeight="1" x14ac:dyDescent="0.3">
      <c r="B660" s="84" t="str">
        <f t="shared" si="87"/>
        <v>CAD</v>
      </c>
      <c r="C660" s="85">
        <f>IF(ISTEXT(D660),MAX($C$5:$C659)+1,"")</f>
        <v>612</v>
      </c>
      <c r="D660" s="86" t="s">
        <v>9</v>
      </c>
      <c r="E660" s="174" t="s">
        <v>1582</v>
      </c>
      <c r="F660" s="270" t="s">
        <v>43</v>
      </c>
      <c r="G660" s="223"/>
      <c r="H660" s="248"/>
      <c r="I660" s="225">
        <f t="shared" si="84"/>
        <v>3</v>
      </c>
      <c r="J660" s="226">
        <f t="shared" si="85"/>
        <v>0</v>
      </c>
      <c r="K660" s="227">
        <f t="shared" si="90"/>
        <v>0</v>
      </c>
      <c r="L660" s="35"/>
    </row>
    <row r="661" spans="2:12" ht="34.950000000000003" customHeight="1" x14ac:dyDescent="0.3">
      <c r="B661" s="84" t="str">
        <f t="shared" si="87"/>
        <v>CAD</v>
      </c>
      <c r="C661" s="85">
        <f>IF(ISTEXT(D661),MAX($C$5:$C660)+1,"")</f>
        <v>613</v>
      </c>
      <c r="D661" s="86" t="s">
        <v>9</v>
      </c>
      <c r="E661" s="174" t="s">
        <v>1583</v>
      </c>
      <c r="F661" s="270" t="s">
        <v>43</v>
      </c>
      <c r="G661" s="229"/>
      <c r="H661" s="247"/>
      <c r="I661" s="242">
        <f t="shared" si="84"/>
        <v>3</v>
      </c>
      <c r="J661" s="243">
        <f t="shared" si="85"/>
        <v>0</v>
      </c>
      <c r="K661" s="234">
        <f t="shared" si="90"/>
        <v>0</v>
      </c>
      <c r="L661" s="35"/>
    </row>
    <row r="662" spans="2:12" ht="49.2" customHeight="1" x14ac:dyDescent="0.3">
      <c r="B662" s="84" t="str">
        <f t="shared" si="87"/>
        <v>CAD</v>
      </c>
      <c r="C662" s="85">
        <f>IF(ISTEXT(D662),MAX($C$5:$C661)+1,"")</f>
        <v>614</v>
      </c>
      <c r="D662" s="86" t="s">
        <v>10</v>
      </c>
      <c r="E662" s="174" t="s">
        <v>1584</v>
      </c>
      <c r="F662" s="270" t="s">
        <v>43</v>
      </c>
      <c r="G662" s="229"/>
      <c r="H662" s="247"/>
      <c r="I662" s="242">
        <f t="shared" si="84"/>
        <v>2</v>
      </c>
      <c r="J662" s="243">
        <f t="shared" si="85"/>
        <v>0</v>
      </c>
      <c r="K662" s="234">
        <f t="shared" si="90"/>
        <v>0</v>
      </c>
      <c r="L662" s="35"/>
    </row>
    <row r="663" spans="2:12" ht="34.950000000000003" customHeight="1" x14ac:dyDescent="0.3">
      <c r="B663" s="84" t="str">
        <f t="shared" si="87"/>
        <v>CAD</v>
      </c>
      <c r="C663" s="85">
        <f>IF(ISTEXT(D663),MAX($C$5:$C662)+1,"")</f>
        <v>615</v>
      </c>
      <c r="D663" s="86" t="s">
        <v>10</v>
      </c>
      <c r="E663" s="174" t="s">
        <v>1585</v>
      </c>
      <c r="F663" s="270" t="s">
        <v>43</v>
      </c>
      <c r="G663" s="229"/>
      <c r="H663" s="247"/>
      <c r="I663" s="242">
        <f t="shared" si="84"/>
        <v>2</v>
      </c>
      <c r="J663" s="243">
        <f t="shared" si="85"/>
        <v>0</v>
      </c>
      <c r="K663" s="234">
        <f t="shared" si="90"/>
        <v>0</v>
      </c>
      <c r="L663" s="35"/>
    </row>
    <row r="664" spans="2:12" ht="51.6" customHeight="1" x14ac:dyDescent="0.3">
      <c r="B664" s="84" t="str">
        <f t="shared" si="87"/>
        <v>CAD</v>
      </c>
      <c r="C664" s="85">
        <f>IF(ISTEXT(D664),MAX($C$5:$C663)+1,"")</f>
        <v>616</v>
      </c>
      <c r="D664" s="86" t="s">
        <v>10</v>
      </c>
      <c r="E664" s="174" t="s">
        <v>1586</v>
      </c>
      <c r="F664" s="270" t="s">
        <v>43</v>
      </c>
      <c r="G664" s="229"/>
      <c r="H664" s="247"/>
      <c r="I664" s="242">
        <f t="shared" si="84"/>
        <v>2</v>
      </c>
      <c r="J664" s="243">
        <f t="shared" si="85"/>
        <v>0</v>
      </c>
      <c r="K664" s="234">
        <f t="shared" si="90"/>
        <v>0</v>
      </c>
      <c r="L664" s="35"/>
    </row>
    <row r="665" spans="2:12" ht="34.950000000000003" customHeight="1" x14ac:dyDescent="0.3">
      <c r="B665" s="84" t="str">
        <f t="shared" ref="B665:B694" si="91">IF(C665="","",$B$4)</f>
        <v>CAD</v>
      </c>
      <c r="C665" s="85">
        <f>IF(ISTEXT(D665),MAX($C$5:$C664)+1,"")</f>
        <v>617</v>
      </c>
      <c r="D665" s="86" t="s">
        <v>9</v>
      </c>
      <c r="E665" s="174" t="s">
        <v>1587</v>
      </c>
      <c r="F665" s="270" t="s">
        <v>43</v>
      </c>
      <c r="G665" s="229"/>
      <c r="H665" s="247"/>
      <c r="I665" s="242">
        <f t="shared" si="84"/>
        <v>3</v>
      </c>
      <c r="J665" s="243">
        <f t="shared" si="85"/>
        <v>0</v>
      </c>
      <c r="K665" s="234">
        <f t="shared" si="90"/>
        <v>0</v>
      </c>
      <c r="L665" s="35"/>
    </row>
    <row r="666" spans="2:12" ht="34.950000000000003" customHeight="1" x14ac:dyDescent="0.3">
      <c r="B666" s="84" t="str">
        <f t="shared" si="91"/>
        <v>CAD</v>
      </c>
      <c r="C666" s="85">
        <f>IF(ISTEXT(D666),MAX($C$5:$C665)+1,"")</f>
        <v>618</v>
      </c>
      <c r="D666" s="86" t="s">
        <v>9</v>
      </c>
      <c r="E666" s="174" t="s">
        <v>1588</v>
      </c>
      <c r="F666" s="270" t="s">
        <v>43</v>
      </c>
      <c r="G666" s="223"/>
      <c r="H666" s="248"/>
      <c r="I666" s="225">
        <f t="shared" ref="I666:I724" si="92">VLOOKUP($D666,SpecData,2,FALSE)</f>
        <v>3</v>
      </c>
      <c r="J666" s="226">
        <f t="shared" ref="J666:J724" si="93">VLOOKUP($F666,AvailabilityData,2,FALSE)</f>
        <v>0</v>
      </c>
      <c r="K666" s="227">
        <f t="shared" si="90"/>
        <v>0</v>
      </c>
      <c r="L666" s="35"/>
    </row>
    <row r="667" spans="2:12" ht="34.950000000000003" customHeight="1" x14ac:dyDescent="0.3">
      <c r="B667" s="84" t="str">
        <f t="shared" si="91"/>
        <v>CAD</v>
      </c>
      <c r="C667" s="85">
        <f>IF(ISTEXT(D667),MAX($C$5:$C666)+1,"")</f>
        <v>619</v>
      </c>
      <c r="D667" s="86" t="s">
        <v>10</v>
      </c>
      <c r="E667" s="174" t="s">
        <v>1589</v>
      </c>
      <c r="F667" s="270" t="s">
        <v>43</v>
      </c>
      <c r="G667" s="229"/>
      <c r="H667" s="247"/>
      <c r="I667" s="242">
        <f t="shared" si="92"/>
        <v>2</v>
      </c>
      <c r="J667" s="243">
        <f t="shared" si="93"/>
        <v>0</v>
      </c>
      <c r="K667" s="234">
        <f t="shared" si="90"/>
        <v>0</v>
      </c>
      <c r="L667" s="35"/>
    </row>
    <row r="668" spans="2:12" ht="34.950000000000003" customHeight="1" x14ac:dyDescent="0.3">
      <c r="B668" s="84" t="str">
        <f t="shared" si="91"/>
        <v>CAD</v>
      </c>
      <c r="C668" s="85">
        <f>IF(ISTEXT(D668),MAX($C$5:$C667)+1,"")</f>
        <v>620</v>
      </c>
      <c r="D668" s="86" t="s">
        <v>11</v>
      </c>
      <c r="E668" s="174" t="s">
        <v>1590</v>
      </c>
      <c r="F668" s="270" t="s">
        <v>43</v>
      </c>
      <c r="G668" s="229"/>
      <c r="H668" s="247"/>
      <c r="I668" s="242">
        <f t="shared" si="92"/>
        <v>1</v>
      </c>
      <c r="J668" s="243">
        <f t="shared" si="93"/>
        <v>0</v>
      </c>
      <c r="K668" s="234">
        <f t="shared" si="90"/>
        <v>0</v>
      </c>
      <c r="L668" s="35"/>
    </row>
    <row r="669" spans="2:12" ht="30" customHeight="1" x14ac:dyDescent="0.3">
      <c r="B669" s="84" t="str">
        <f t="shared" si="91"/>
        <v>CAD</v>
      </c>
      <c r="C669" s="85">
        <f>IF(ISTEXT(D669),MAX($C$5:$C668)+1,"")</f>
        <v>621</v>
      </c>
      <c r="D669" s="86" t="s">
        <v>11</v>
      </c>
      <c r="E669" s="174" t="s">
        <v>1591</v>
      </c>
      <c r="F669" s="270" t="s">
        <v>43</v>
      </c>
      <c r="G669" s="229"/>
      <c r="H669" s="247"/>
      <c r="I669" s="242">
        <f t="shared" si="92"/>
        <v>1</v>
      </c>
      <c r="J669" s="243">
        <f t="shared" si="93"/>
        <v>0</v>
      </c>
      <c r="K669" s="234">
        <f t="shared" si="90"/>
        <v>0</v>
      </c>
      <c r="L669" s="35"/>
    </row>
    <row r="670" spans="2:12" ht="34.950000000000003" customHeight="1" x14ac:dyDescent="0.3">
      <c r="B670" s="84" t="str">
        <f t="shared" si="91"/>
        <v>CAD</v>
      </c>
      <c r="C670" s="85">
        <f>IF(ISTEXT(D670),MAX($C$5:$C669)+1,"")</f>
        <v>622</v>
      </c>
      <c r="D670" s="86" t="s">
        <v>11</v>
      </c>
      <c r="E670" s="174" t="s">
        <v>1592</v>
      </c>
      <c r="F670" s="270" t="s">
        <v>43</v>
      </c>
      <c r="G670" s="229"/>
      <c r="H670" s="247"/>
      <c r="I670" s="242">
        <f t="shared" si="92"/>
        <v>1</v>
      </c>
      <c r="J670" s="243">
        <f t="shared" si="93"/>
        <v>0</v>
      </c>
      <c r="K670" s="234">
        <f t="shared" si="90"/>
        <v>0</v>
      </c>
      <c r="L670" s="35"/>
    </row>
    <row r="671" spans="2:12" ht="34.950000000000003" customHeight="1" x14ac:dyDescent="0.3">
      <c r="B671" s="84" t="str">
        <f t="shared" si="91"/>
        <v>CAD</v>
      </c>
      <c r="C671" s="85">
        <f>IF(ISTEXT(D671),MAX($C$5:$C670)+1,"")</f>
        <v>623</v>
      </c>
      <c r="D671" s="86" t="s">
        <v>11</v>
      </c>
      <c r="E671" s="174" t="s">
        <v>1593</v>
      </c>
      <c r="F671" s="270" t="s">
        <v>43</v>
      </c>
      <c r="G671" s="229"/>
      <c r="H671" s="247"/>
      <c r="I671" s="242">
        <f t="shared" si="92"/>
        <v>1</v>
      </c>
      <c r="J671" s="243">
        <f t="shared" si="93"/>
        <v>0</v>
      </c>
      <c r="K671" s="234">
        <f t="shared" si="90"/>
        <v>0</v>
      </c>
      <c r="L671" s="35"/>
    </row>
    <row r="672" spans="2:12" ht="34.950000000000003" customHeight="1" x14ac:dyDescent="0.3">
      <c r="B672" s="84" t="str">
        <f t="shared" si="91"/>
        <v>CAD</v>
      </c>
      <c r="C672" s="85">
        <f>IF(ISTEXT(D672),MAX($C$5:$C671)+1,"")</f>
        <v>624</v>
      </c>
      <c r="D672" s="86" t="s">
        <v>9</v>
      </c>
      <c r="E672" s="174" t="s">
        <v>1594</v>
      </c>
      <c r="F672" s="270" t="s">
        <v>43</v>
      </c>
      <c r="G672" s="223"/>
      <c r="H672" s="248"/>
      <c r="I672" s="225">
        <f t="shared" si="92"/>
        <v>3</v>
      </c>
      <c r="J672" s="226">
        <f t="shared" si="93"/>
        <v>0</v>
      </c>
      <c r="K672" s="227">
        <f t="shared" si="90"/>
        <v>0</v>
      </c>
      <c r="L672" s="35"/>
    </row>
    <row r="673" spans="2:12" ht="34.950000000000003" customHeight="1" x14ac:dyDescent="0.3">
      <c r="B673" s="84" t="str">
        <f t="shared" si="91"/>
        <v>CAD</v>
      </c>
      <c r="C673" s="85">
        <f>IF(ISTEXT(D673),MAX($C$5:$C672)+1,"")</f>
        <v>625</v>
      </c>
      <c r="D673" s="86" t="s">
        <v>9</v>
      </c>
      <c r="E673" s="174" t="s">
        <v>1595</v>
      </c>
      <c r="F673" s="270" t="s">
        <v>43</v>
      </c>
      <c r="G673" s="229"/>
      <c r="H673" s="247"/>
      <c r="I673" s="242">
        <f t="shared" si="92"/>
        <v>3</v>
      </c>
      <c r="J673" s="243">
        <f t="shared" si="93"/>
        <v>0</v>
      </c>
      <c r="K673" s="234">
        <f t="shared" si="90"/>
        <v>0</v>
      </c>
      <c r="L673" s="35"/>
    </row>
    <row r="674" spans="2:12" ht="34.950000000000003" customHeight="1" x14ac:dyDescent="0.3">
      <c r="B674" s="84" t="str">
        <f t="shared" si="91"/>
        <v>CAD</v>
      </c>
      <c r="C674" s="85">
        <f>IF(ISTEXT(D674),MAX($C$5:$C673)+1,"")</f>
        <v>626</v>
      </c>
      <c r="D674" s="86" t="s">
        <v>9</v>
      </c>
      <c r="E674" s="174" t="s">
        <v>1596</v>
      </c>
      <c r="F674" s="270" t="s">
        <v>43</v>
      </c>
      <c r="G674" s="229"/>
      <c r="H674" s="247"/>
      <c r="I674" s="242">
        <f t="shared" si="92"/>
        <v>3</v>
      </c>
      <c r="J674" s="243">
        <f t="shared" si="93"/>
        <v>0</v>
      </c>
      <c r="K674" s="234">
        <f t="shared" si="90"/>
        <v>0</v>
      </c>
      <c r="L674" s="35"/>
    </row>
    <row r="675" spans="2:12" ht="34.950000000000003" customHeight="1" x14ac:dyDescent="0.3">
      <c r="B675" s="84" t="str">
        <f t="shared" si="91"/>
        <v>CAD</v>
      </c>
      <c r="C675" s="85">
        <f>IF(ISTEXT(D675),MAX($C$5:$C674)+1,"")</f>
        <v>627</v>
      </c>
      <c r="D675" s="86" t="s">
        <v>11</v>
      </c>
      <c r="E675" s="174" t="s">
        <v>1597</v>
      </c>
      <c r="F675" s="270" t="s">
        <v>43</v>
      </c>
      <c r="G675" s="229"/>
      <c r="H675" s="247"/>
      <c r="I675" s="242">
        <f t="shared" si="92"/>
        <v>1</v>
      </c>
      <c r="J675" s="243">
        <f t="shared" si="93"/>
        <v>0</v>
      </c>
      <c r="K675" s="234">
        <f t="shared" si="90"/>
        <v>0</v>
      </c>
      <c r="L675" s="35"/>
    </row>
    <row r="676" spans="2:12" ht="34.950000000000003" customHeight="1" x14ac:dyDescent="0.3">
      <c r="B676" s="84" t="str">
        <f t="shared" si="91"/>
        <v>CAD</v>
      </c>
      <c r="C676" s="85">
        <f>IF(ISTEXT(D676),MAX($C$5:$C675)+1,"")</f>
        <v>628</v>
      </c>
      <c r="D676" s="86" t="s">
        <v>11</v>
      </c>
      <c r="E676" s="174" t="s">
        <v>1598</v>
      </c>
      <c r="F676" s="270" t="s">
        <v>43</v>
      </c>
      <c r="G676" s="229"/>
      <c r="H676" s="247"/>
      <c r="I676" s="242">
        <f t="shared" si="92"/>
        <v>1</v>
      </c>
      <c r="J676" s="243">
        <f t="shared" si="93"/>
        <v>0</v>
      </c>
      <c r="K676" s="234">
        <f t="shared" si="90"/>
        <v>0</v>
      </c>
      <c r="L676" s="35"/>
    </row>
    <row r="677" spans="2:12" ht="34.950000000000003" customHeight="1" x14ac:dyDescent="0.3">
      <c r="B677" s="84" t="str">
        <f t="shared" si="91"/>
        <v>CAD</v>
      </c>
      <c r="C677" s="85">
        <f>IF(ISTEXT(D677),MAX($C$5:$C676)+1,"")</f>
        <v>629</v>
      </c>
      <c r="D677" s="86" t="s">
        <v>11</v>
      </c>
      <c r="E677" s="174" t="s">
        <v>1599</v>
      </c>
      <c r="F677" s="270" t="s">
        <v>43</v>
      </c>
      <c r="G677" s="229"/>
      <c r="H677" s="247"/>
      <c r="I677" s="242">
        <f t="shared" si="92"/>
        <v>1</v>
      </c>
      <c r="J677" s="243">
        <f t="shared" si="93"/>
        <v>0</v>
      </c>
      <c r="K677" s="234">
        <f t="shared" si="90"/>
        <v>0</v>
      </c>
      <c r="L677" s="35"/>
    </row>
    <row r="678" spans="2:12" ht="34.950000000000003" customHeight="1" x14ac:dyDescent="0.3">
      <c r="B678" s="84" t="str">
        <f t="shared" si="91"/>
        <v>CAD</v>
      </c>
      <c r="C678" s="85">
        <f>IF(ISTEXT(D678),MAX($C$5:$C677)+1,"")</f>
        <v>630</v>
      </c>
      <c r="D678" s="86" t="s">
        <v>11</v>
      </c>
      <c r="E678" s="174" t="s">
        <v>1600</v>
      </c>
      <c r="F678" s="270" t="s">
        <v>43</v>
      </c>
      <c r="G678" s="223"/>
      <c r="H678" s="248"/>
      <c r="I678" s="225">
        <f t="shared" si="92"/>
        <v>1</v>
      </c>
      <c r="J678" s="226">
        <f t="shared" si="93"/>
        <v>0</v>
      </c>
      <c r="K678" s="227">
        <f t="shared" si="90"/>
        <v>0</v>
      </c>
      <c r="L678" s="35"/>
    </row>
    <row r="679" spans="2:12" ht="34.950000000000003" customHeight="1" x14ac:dyDescent="0.3">
      <c r="B679" s="84" t="str">
        <f t="shared" si="91"/>
        <v>CAD</v>
      </c>
      <c r="C679" s="85">
        <f>IF(ISTEXT(D679),MAX($C$5:$C678)+1,"")</f>
        <v>631</v>
      </c>
      <c r="D679" s="86" t="s">
        <v>11</v>
      </c>
      <c r="E679" s="179" t="s">
        <v>1601</v>
      </c>
      <c r="F679" s="270" t="s">
        <v>43</v>
      </c>
      <c r="G679" s="229"/>
      <c r="H679" s="247"/>
      <c r="I679" s="242">
        <f t="shared" si="92"/>
        <v>1</v>
      </c>
      <c r="J679" s="243">
        <f t="shared" si="93"/>
        <v>0</v>
      </c>
      <c r="K679" s="234">
        <f t="shared" si="90"/>
        <v>0</v>
      </c>
      <c r="L679" s="35"/>
    </row>
    <row r="680" spans="2:12" ht="34.950000000000003" customHeight="1" x14ac:dyDescent="0.3">
      <c r="B680" s="84" t="str">
        <f t="shared" si="91"/>
        <v>CAD</v>
      </c>
      <c r="C680" s="85">
        <f>IF(ISTEXT(D680),MAX($C$5:$C679)+1,"")</f>
        <v>632</v>
      </c>
      <c r="D680" s="86" t="s">
        <v>10</v>
      </c>
      <c r="E680" s="175" t="s">
        <v>2187</v>
      </c>
      <c r="F680" s="270" t="s">
        <v>43</v>
      </c>
      <c r="G680" s="229"/>
      <c r="H680" s="247"/>
      <c r="I680" s="242">
        <f t="shared" si="92"/>
        <v>2</v>
      </c>
      <c r="J680" s="243">
        <f t="shared" si="93"/>
        <v>0</v>
      </c>
      <c r="K680" s="234">
        <f t="shared" si="90"/>
        <v>0</v>
      </c>
      <c r="L680" s="35"/>
    </row>
    <row r="681" spans="2:12" ht="34.950000000000003" customHeight="1" x14ac:dyDescent="0.3">
      <c r="B681" s="84" t="str">
        <f t="shared" si="91"/>
        <v>CAD</v>
      </c>
      <c r="C681" s="85">
        <f>IF(ISTEXT(D681),MAX($C$5:$C680)+1,"")</f>
        <v>633</v>
      </c>
      <c r="D681" s="86" t="s">
        <v>9</v>
      </c>
      <c r="E681" s="175" t="s">
        <v>1602</v>
      </c>
      <c r="F681" s="270" t="s">
        <v>43</v>
      </c>
      <c r="G681" s="229"/>
      <c r="H681" s="247"/>
      <c r="I681" s="242">
        <f t="shared" si="92"/>
        <v>3</v>
      </c>
      <c r="J681" s="243">
        <f t="shared" si="93"/>
        <v>0</v>
      </c>
      <c r="K681" s="234">
        <f t="shared" si="90"/>
        <v>0</v>
      </c>
      <c r="L681" s="35"/>
    </row>
    <row r="682" spans="2:12" ht="34.950000000000003" customHeight="1" x14ac:dyDescent="0.3">
      <c r="B682" s="105" t="str">
        <f t="shared" si="91"/>
        <v/>
      </c>
      <c r="C682" s="106" t="str">
        <f>IF(ISTEXT(D682),MAX($C$5:$C681)+1,"")</f>
        <v/>
      </c>
      <c r="D682" s="106"/>
      <c r="E682" s="151" t="s">
        <v>1603</v>
      </c>
      <c r="F682" s="194"/>
      <c r="G682" s="108"/>
      <c r="H682" s="108"/>
      <c r="I682" s="108"/>
      <c r="J682" s="108"/>
      <c r="K682" s="108"/>
      <c r="L682" s="108"/>
    </row>
    <row r="683" spans="2:12" ht="34.950000000000003" customHeight="1" x14ac:dyDescent="0.3">
      <c r="B683" s="84" t="str">
        <f t="shared" si="91"/>
        <v>CAD</v>
      </c>
      <c r="C683" s="85">
        <f>IF(ISTEXT(D683),MAX($C$5:$C682)+1,"")</f>
        <v>634</v>
      </c>
      <c r="D683" s="86" t="s">
        <v>9</v>
      </c>
      <c r="E683" s="180" t="s">
        <v>721</v>
      </c>
      <c r="F683" s="270" t="s">
        <v>43</v>
      </c>
      <c r="G683" s="229"/>
      <c r="H683" s="247"/>
      <c r="I683" s="242">
        <f t="shared" si="92"/>
        <v>3</v>
      </c>
      <c r="J683" s="243">
        <f t="shared" si="93"/>
        <v>0</v>
      </c>
      <c r="K683" s="234">
        <f>I683*J683</f>
        <v>0</v>
      </c>
      <c r="L683" s="35"/>
    </row>
    <row r="684" spans="2:12" ht="34.950000000000003" customHeight="1" x14ac:dyDescent="0.3">
      <c r="B684" s="84" t="str">
        <f t="shared" si="91"/>
        <v>CAD</v>
      </c>
      <c r="C684" s="85">
        <f>IF(ISTEXT(D684),MAX($C$5:$C683)+1,"")</f>
        <v>635</v>
      </c>
      <c r="D684" s="86" t="s">
        <v>9</v>
      </c>
      <c r="E684" s="180" t="s">
        <v>1604</v>
      </c>
      <c r="F684" s="270" t="s">
        <v>43</v>
      </c>
      <c r="G684" s="223"/>
      <c r="H684" s="248"/>
      <c r="I684" s="225">
        <f t="shared" si="92"/>
        <v>3</v>
      </c>
      <c r="J684" s="226">
        <f t="shared" si="93"/>
        <v>0</v>
      </c>
      <c r="K684" s="227">
        <f>I684*J684</f>
        <v>0</v>
      </c>
      <c r="L684" s="35"/>
    </row>
    <row r="685" spans="2:12" ht="34.950000000000003" customHeight="1" x14ac:dyDescent="0.3">
      <c r="B685" s="84" t="str">
        <f t="shared" si="91"/>
        <v>CAD</v>
      </c>
      <c r="C685" s="85">
        <f>IF(ISTEXT(D685),MAX($C$5:$C684)+1,"")</f>
        <v>636</v>
      </c>
      <c r="D685" s="86" t="s">
        <v>9</v>
      </c>
      <c r="E685" s="177" t="s">
        <v>1605</v>
      </c>
      <c r="F685" s="270" t="s">
        <v>43</v>
      </c>
      <c r="G685" s="229"/>
      <c r="H685" s="247"/>
      <c r="I685" s="242">
        <f t="shared" si="92"/>
        <v>3</v>
      </c>
      <c r="J685" s="243">
        <f t="shared" si="93"/>
        <v>0</v>
      </c>
      <c r="K685" s="234">
        <f t="shared" ref="K685:K690" si="94">I685*J685</f>
        <v>0</v>
      </c>
      <c r="L685" s="35"/>
    </row>
    <row r="686" spans="2:12" ht="34.950000000000003" customHeight="1" x14ac:dyDescent="0.3">
      <c r="B686" s="84" t="str">
        <f t="shared" si="91"/>
        <v>CAD</v>
      </c>
      <c r="C686" s="85">
        <f>IF(ISTEXT(D686),MAX($C$5:$C685)+1,"")</f>
        <v>637</v>
      </c>
      <c r="D686" s="86" t="s">
        <v>9</v>
      </c>
      <c r="E686" s="177" t="s">
        <v>433</v>
      </c>
      <c r="F686" s="270" t="s">
        <v>43</v>
      </c>
      <c r="G686" s="229"/>
      <c r="H686" s="247"/>
      <c r="I686" s="242">
        <f t="shared" si="92"/>
        <v>3</v>
      </c>
      <c r="J686" s="243">
        <f t="shared" si="93"/>
        <v>0</v>
      </c>
      <c r="K686" s="234">
        <f t="shared" si="94"/>
        <v>0</v>
      </c>
      <c r="L686" s="35"/>
    </row>
    <row r="687" spans="2:12" ht="34.950000000000003" customHeight="1" x14ac:dyDescent="0.3">
      <c r="B687" s="84" t="str">
        <f t="shared" si="91"/>
        <v>CAD</v>
      </c>
      <c r="C687" s="85">
        <f>IF(ISTEXT(D687),MAX($C$5:$C686)+1,"")</f>
        <v>638</v>
      </c>
      <c r="D687" s="86" t="s">
        <v>9</v>
      </c>
      <c r="E687" s="177" t="s">
        <v>1606</v>
      </c>
      <c r="F687" s="270" t="s">
        <v>43</v>
      </c>
      <c r="G687" s="229"/>
      <c r="H687" s="247"/>
      <c r="I687" s="242">
        <f t="shared" si="92"/>
        <v>3</v>
      </c>
      <c r="J687" s="243">
        <f t="shared" si="93"/>
        <v>0</v>
      </c>
      <c r="K687" s="234">
        <f t="shared" si="94"/>
        <v>0</v>
      </c>
      <c r="L687" s="35"/>
    </row>
    <row r="688" spans="2:12" ht="34.950000000000003" customHeight="1" x14ac:dyDescent="0.3">
      <c r="B688" s="84" t="str">
        <f t="shared" si="91"/>
        <v>CAD</v>
      </c>
      <c r="C688" s="85">
        <f>IF(ISTEXT(D688),MAX($C$5:$C687)+1,"")</f>
        <v>639</v>
      </c>
      <c r="D688" s="86" t="s">
        <v>9</v>
      </c>
      <c r="E688" s="177" t="s">
        <v>1607</v>
      </c>
      <c r="F688" s="270" t="s">
        <v>43</v>
      </c>
      <c r="G688" s="229"/>
      <c r="H688" s="247"/>
      <c r="I688" s="242">
        <f t="shared" si="92"/>
        <v>3</v>
      </c>
      <c r="J688" s="243">
        <f t="shared" si="93"/>
        <v>0</v>
      </c>
      <c r="K688" s="234">
        <f t="shared" si="94"/>
        <v>0</v>
      </c>
      <c r="L688" s="35"/>
    </row>
    <row r="689" spans="2:13" ht="34.950000000000003" customHeight="1" x14ac:dyDescent="0.3">
      <c r="B689" s="84" t="str">
        <f t="shared" si="91"/>
        <v>CAD</v>
      </c>
      <c r="C689" s="85">
        <f>IF(ISTEXT(D689),MAX($C$5:$C688)+1,"")</f>
        <v>640</v>
      </c>
      <c r="D689" s="86" t="s">
        <v>11</v>
      </c>
      <c r="E689" s="177" t="s">
        <v>1608</v>
      </c>
      <c r="F689" s="270" t="s">
        <v>43</v>
      </c>
      <c r="G689" s="229"/>
      <c r="H689" s="247"/>
      <c r="I689" s="242">
        <f t="shared" si="92"/>
        <v>1</v>
      </c>
      <c r="J689" s="243">
        <f t="shared" si="93"/>
        <v>0</v>
      </c>
      <c r="K689" s="234">
        <f t="shared" si="94"/>
        <v>0</v>
      </c>
      <c r="L689" s="35"/>
    </row>
    <row r="690" spans="2:13" ht="34.950000000000003" customHeight="1" x14ac:dyDescent="0.3">
      <c r="B690" s="84" t="str">
        <f t="shared" si="91"/>
        <v>CAD</v>
      </c>
      <c r="C690" s="85">
        <f>IF(ISTEXT(D690),MAX($C$5:$C689)+1,"")</f>
        <v>641</v>
      </c>
      <c r="D690" s="86" t="s">
        <v>10</v>
      </c>
      <c r="E690" s="177" t="s">
        <v>1609</v>
      </c>
      <c r="F690" s="270" t="s">
        <v>43</v>
      </c>
      <c r="G690" s="229"/>
      <c r="H690" s="247"/>
      <c r="I690" s="242">
        <f t="shared" si="92"/>
        <v>2</v>
      </c>
      <c r="J690" s="243">
        <f t="shared" si="93"/>
        <v>0</v>
      </c>
      <c r="K690" s="234">
        <f t="shared" si="94"/>
        <v>0</v>
      </c>
      <c r="L690" s="35"/>
      <c r="M690" s="182"/>
    </row>
    <row r="691" spans="2:13" s="104" customFormat="1" ht="35.4" customHeight="1" x14ac:dyDescent="0.3">
      <c r="B691" s="84" t="str">
        <f t="shared" si="91"/>
        <v>CAD</v>
      </c>
      <c r="C691" s="85">
        <f>IF(ISTEXT(D691),MAX($C$5:$C690)+1,"")</f>
        <v>642</v>
      </c>
      <c r="D691" s="86" t="s">
        <v>11</v>
      </c>
      <c r="E691" s="177" t="s">
        <v>1610</v>
      </c>
      <c r="F691" s="270" t="s">
        <v>43</v>
      </c>
      <c r="G691" s="229"/>
      <c r="H691" s="247"/>
      <c r="I691" s="242">
        <f t="shared" si="92"/>
        <v>1</v>
      </c>
      <c r="J691" s="243">
        <f t="shared" si="93"/>
        <v>0</v>
      </c>
      <c r="K691" s="234">
        <f t="shared" ref="K691:K703" si="95">I691*J691</f>
        <v>0</v>
      </c>
      <c r="L691" s="35"/>
      <c r="M691"/>
    </row>
    <row r="692" spans="2:13" ht="34.950000000000003" customHeight="1" x14ac:dyDescent="0.3">
      <c r="B692" s="84" t="str">
        <f t="shared" si="91"/>
        <v>CAD</v>
      </c>
      <c r="C692" s="85">
        <f>IF(ISTEXT(D692),MAX($C$5:$C691)+1,"")</f>
        <v>643</v>
      </c>
      <c r="D692" s="86" t="s">
        <v>9</v>
      </c>
      <c r="E692" s="177" t="s">
        <v>1611</v>
      </c>
      <c r="F692" s="270" t="s">
        <v>43</v>
      </c>
      <c r="G692" s="223"/>
      <c r="H692" s="248"/>
      <c r="I692" s="225">
        <f t="shared" si="92"/>
        <v>3</v>
      </c>
      <c r="J692" s="226">
        <f t="shared" si="93"/>
        <v>0</v>
      </c>
      <c r="K692" s="227">
        <f t="shared" si="95"/>
        <v>0</v>
      </c>
      <c r="L692" s="35"/>
    </row>
    <row r="693" spans="2:13" ht="30" customHeight="1" x14ac:dyDescent="0.3">
      <c r="B693" s="84" t="str">
        <f t="shared" si="91"/>
        <v>CAD</v>
      </c>
      <c r="C693" s="85">
        <f>IF(ISTEXT(D693),MAX($C$5:$C692)+1,"")</f>
        <v>644</v>
      </c>
      <c r="D693" s="86" t="s">
        <v>9</v>
      </c>
      <c r="E693" s="177" t="s">
        <v>1612</v>
      </c>
      <c r="F693" s="270" t="s">
        <v>43</v>
      </c>
      <c r="G693" s="229"/>
      <c r="H693" s="247"/>
      <c r="I693" s="242">
        <f t="shared" si="92"/>
        <v>3</v>
      </c>
      <c r="J693" s="243">
        <f t="shared" si="93"/>
        <v>0</v>
      </c>
      <c r="K693" s="234">
        <f t="shared" si="95"/>
        <v>0</v>
      </c>
      <c r="L693" s="35"/>
    </row>
    <row r="694" spans="2:13" ht="34.950000000000003" customHeight="1" x14ac:dyDescent="0.3">
      <c r="B694" s="84" t="str">
        <f t="shared" si="91"/>
        <v>CAD</v>
      </c>
      <c r="C694" s="85">
        <f>IF(ISTEXT(D694),MAX($C$5:$C693)+1,"")</f>
        <v>645</v>
      </c>
      <c r="D694" s="86" t="s">
        <v>10</v>
      </c>
      <c r="E694" s="177" t="s">
        <v>1613</v>
      </c>
      <c r="F694" s="270" t="s">
        <v>43</v>
      </c>
      <c r="G694" s="229"/>
      <c r="H694" s="247"/>
      <c r="I694" s="242">
        <f t="shared" si="92"/>
        <v>2</v>
      </c>
      <c r="J694" s="243">
        <f t="shared" si="93"/>
        <v>0</v>
      </c>
      <c r="K694" s="234">
        <f t="shared" si="95"/>
        <v>0</v>
      </c>
      <c r="L694" s="35"/>
    </row>
    <row r="695" spans="2:13" ht="34.950000000000003" customHeight="1" x14ac:dyDescent="0.3">
      <c r="B695" s="84" t="str">
        <f t="shared" ref="B695:B701" si="96">IF(C695="","",$B$4)</f>
        <v>CAD</v>
      </c>
      <c r="C695" s="85">
        <f>IF(ISTEXT(D695),MAX($C$5:$C694)+1,"")</f>
        <v>646</v>
      </c>
      <c r="D695" s="86" t="s">
        <v>10</v>
      </c>
      <c r="E695" s="177" t="s">
        <v>1614</v>
      </c>
      <c r="F695" s="270" t="s">
        <v>43</v>
      </c>
      <c r="G695" s="229"/>
      <c r="H695" s="247"/>
      <c r="I695" s="242">
        <f t="shared" si="92"/>
        <v>2</v>
      </c>
      <c r="J695" s="243">
        <f t="shared" si="93"/>
        <v>0</v>
      </c>
      <c r="K695" s="234">
        <f t="shared" si="95"/>
        <v>0</v>
      </c>
      <c r="L695" s="35"/>
    </row>
    <row r="696" spans="2:13" ht="34.950000000000003" customHeight="1" x14ac:dyDescent="0.3">
      <c r="B696" s="84" t="str">
        <f t="shared" si="96"/>
        <v>CAD</v>
      </c>
      <c r="C696" s="85">
        <f>IF(ISTEXT(D696),MAX($C$5:$C695)+1,"")</f>
        <v>647</v>
      </c>
      <c r="D696" s="86" t="s">
        <v>10</v>
      </c>
      <c r="E696" s="177" t="s">
        <v>1615</v>
      </c>
      <c r="F696" s="270" t="s">
        <v>43</v>
      </c>
      <c r="G696" s="229"/>
      <c r="H696" s="247"/>
      <c r="I696" s="242">
        <f t="shared" si="92"/>
        <v>2</v>
      </c>
      <c r="J696" s="243">
        <f t="shared" si="93"/>
        <v>0</v>
      </c>
      <c r="K696" s="234">
        <f t="shared" si="95"/>
        <v>0</v>
      </c>
      <c r="L696" s="35"/>
    </row>
    <row r="697" spans="2:13" ht="34.950000000000003" customHeight="1" x14ac:dyDescent="0.3">
      <c r="B697" s="84" t="str">
        <f t="shared" si="96"/>
        <v>CAD</v>
      </c>
      <c r="C697" s="85">
        <f>IF(ISTEXT(D697),MAX($C$5:$C696)+1,"")</f>
        <v>648</v>
      </c>
      <c r="D697" s="86" t="s">
        <v>9</v>
      </c>
      <c r="E697" s="177" t="s">
        <v>1616</v>
      </c>
      <c r="F697" s="270" t="s">
        <v>43</v>
      </c>
      <c r="G697" s="229"/>
      <c r="H697" s="247"/>
      <c r="I697" s="242">
        <f t="shared" si="92"/>
        <v>3</v>
      </c>
      <c r="J697" s="243">
        <f t="shared" si="93"/>
        <v>0</v>
      </c>
      <c r="K697" s="234">
        <f t="shared" si="95"/>
        <v>0</v>
      </c>
      <c r="L697" s="35"/>
    </row>
    <row r="698" spans="2:13" ht="30" customHeight="1" x14ac:dyDescent="0.3">
      <c r="B698" s="84" t="str">
        <f t="shared" si="96"/>
        <v>CAD</v>
      </c>
      <c r="C698" s="85">
        <f>IF(ISTEXT(D698),MAX($C$5:$C697)+1,"")</f>
        <v>649</v>
      </c>
      <c r="D698" s="86" t="s">
        <v>10</v>
      </c>
      <c r="E698" s="176" t="s">
        <v>1617</v>
      </c>
      <c r="F698" s="270" t="s">
        <v>43</v>
      </c>
      <c r="G698" s="229"/>
      <c r="H698" s="247"/>
      <c r="I698" s="242">
        <f t="shared" si="92"/>
        <v>2</v>
      </c>
      <c r="J698" s="243">
        <f t="shared" si="93"/>
        <v>0</v>
      </c>
      <c r="K698" s="234">
        <f t="shared" si="95"/>
        <v>0</v>
      </c>
      <c r="L698" s="35"/>
    </row>
    <row r="699" spans="2:13" ht="34.950000000000003" customHeight="1" x14ac:dyDescent="0.3">
      <c r="B699" s="84" t="str">
        <f t="shared" si="96"/>
        <v>CAD</v>
      </c>
      <c r="C699" s="85">
        <f>IF(ISTEXT(D699),MAX($C$5:$C698)+1,"")</f>
        <v>650</v>
      </c>
      <c r="D699" s="86" t="s">
        <v>11</v>
      </c>
      <c r="E699" s="176" t="s">
        <v>1618</v>
      </c>
      <c r="F699" s="270" t="s">
        <v>43</v>
      </c>
      <c r="G699" s="229"/>
      <c r="H699" s="247"/>
      <c r="I699" s="242">
        <f t="shared" si="92"/>
        <v>1</v>
      </c>
      <c r="J699" s="243">
        <f t="shared" si="93"/>
        <v>0</v>
      </c>
      <c r="K699" s="234">
        <f t="shared" si="95"/>
        <v>0</v>
      </c>
      <c r="L699" s="35"/>
    </row>
    <row r="700" spans="2:13" ht="34.950000000000003" customHeight="1" x14ac:dyDescent="0.3">
      <c r="B700" s="84" t="str">
        <f t="shared" si="96"/>
        <v>CAD</v>
      </c>
      <c r="C700" s="85">
        <f>IF(ISTEXT(D700),MAX($C$5:$C699)+1,"")</f>
        <v>651</v>
      </c>
      <c r="D700" s="86" t="s">
        <v>10</v>
      </c>
      <c r="E700" s="176" t="s">
        <v>1619</v>
      </c>
      <c r="F700" s="270" t="s">
        <v>43</v>
      </c>
      <c r="G700" s="223"/>
      <c r="H700" s="248"/>
      <c r="I700" s="225">
        <f t="shared" si="92"/>
        <v>2</v>
      </c>
      <c r="J700" s="226">
        <f t="shared" si="93"/>
        <v>0</v>
      </c>
      <c r="K700" s="227">
        <f t="shared" si="95"/>
        <v>0</v>
      </c>
      <c r="L700" s="35"/>
    </row>
    <row r="701" spans="2:13" ht="34.950000000000003" customHeight="1" x14ac:dyDescent="0.3">
      <c r="B701" s="84" t="str">
        <f t="shared" si="96"/>
        <v>CAD</v>
      </c>
      <c r="C701" s="85">
        <f>IF(ISTEXT(D701),MAX($C$5:$C700)+1,"")</f>
        <v>652</v>
      </c>
      <c r="D701" s="86" t="s">
        <v>10</v>
      </c>
      <c r="E701" s="176" t="s">
        <v>1620</v>
      </c>
      <c r="F701" s="270" t="s">
        <v>43</v>
      </c>
      <c r="G701" s="229"/>
      <c r="H701" s="247"/>
      <c r="I701" s="242">
        <f t="shared" si="92"/>
        <v>2</v>
      </c>
      <c r="J701" s="243">
        <f t="shared" si="93"/>
        <v>0</v>
      </c>
      <c r="K701" s="234">
        <f t="shared" si="95"/>
        <v>0</v>
      </c>
      <c r="L701" s="35"/>
    </row>
    <row r="702" spans="2:13" ht="34.950000000000003" customHeight="1" x14ac:dyDescent="0.3">
      <c r="B702" s="84" t="str">
        <f t="shared" ref="B702:B762" si="97">IF(C702="","",$B$4)</f>
        <v>CAD</v>
      </c>
      <c r="C702" s="85">
        <f>IF(ISTEXT(D702),MAX($C$5:$C701)+1,"")</f>
        <v>653</v>
      </c>
      <c r="D702" s="86" t="s">
        <v>10</v>
      </c>
      <c r="E702" s="179" t="s">
        <v>1621</v>
      </c>
      <c r="F702" s="270" t="s">
        <v>43</v>
      </c>
      <c r="G702" s="229"/>
      <c r="H702" s="247"/>
      <c r="I702" s="242">
        <f t="shared" si="92"/>
        <v>2</v>
      </c>
      <c r="J702" s="243">
        <f t="shared" si="93"/>
        <v>0</v>
      </c>
      <c r="K702" s="234">
        <f t="shared" si="95"/>
        <v>0</v>
      </c>
      <c r="L702" s="35"/>
    </row>
    <row r="703" spans="2:13" ht="34.950000000000003" customHeight="1" x14ac:dyDescent="0.3">
      <c r="B703" s="84" t="str">
        <f>IF(C703="","",$B$4)</f>
        <v>CAD</v>
      </c>
      <c r="C703" s="85">
        <f>IF(ISTEXT(D703),MAX($C$5:$C702)+1,"")</f>
        <v>654</v>
      </c>
      <c r="D703" s="86" t="s">
        <v>9</v>
      </c>
      <c r="E703" s="198" t="s">
        <v>1622</v>
      </c>
      <c r="F703" s="270" t="s">
        <v>43</v>
      </c>
      <c r="G703" s="229"/>
      <c r="H703" s="247"/>
      <c r="I703" s="242">
        <f t="shared" si="92"/>
        <v>3</v>
      </c>
      <c r="J703" s="243">
        <f t="shared" si="93"/>
        <v>0</v>
      </c>
      <c r="K703" s="234">
        <f t="shared" si="95"/>
        <v>0</v>
      </c>
      <c r="L703" s="35"/>
    </row>
    <row r="704" spans="2:13" ht="34.950000000000003" customHeight="1" x14ac:dyDescent="0.3">
      <c r="B704" s="103" t="s">
        <v>1623</v>
      </c>
      <c r="C704" s="103"/>
      <c r="D704" s="103"/>
      <c r="E704" s="103"/>
      <c r="F704" s="194"/>
      <c r="G704" s="103"/>
      <c r="H704" s="103"/>
      <c r="I704" s="103"/>
      <c r="J704" s="103"/>
      <c r="K704" s="103"/>
      <c r="L704" s="103"/>
    </row>
    <row r="705" spans="2:13" ht="34.950000000000003" customHeight="1" x14ac:dyDescent="0.3">
      <c r="B705" s="84" t="str">
        <f t="shared" si="97"/>
        <v>CAD</v>
      </c>
      <c r="C705" s="85">
        <f>IF(ISTEXT(D705),MAX($C$5:$C704)+1,"")</f>
        <v>655</v>
      </c>
      <c r="D705" s="86" t="s">
        <v>9</v>
      </c>
      <c r="E705" s="199" t="s">
        <v>1624</v>
      </c>
      <c r="F705" s="270" t="s">
        <v>43</v>
      </c>
      <c r="G705" s="229"/>
      <c r="H705" s="247"/>
      <c r="I705" s="242">
        <f t="shared" si="92"/>
        <v>3</v>
      </c>
      <c r="J705" s="243">
        <f t="shared" si="93"/>
        <v>0</v>
      </c>
      <c r="K705" s="234">
        <f>I705*J705</f>
        <v>0</v>
      </c>
      <c r="L705" s="35"/>
    </row>
    <row r="706" spans="2:13" ht="34.950000000000003" customHeight="1" x14ac:dyDescent="0.3">
      <c r="B706" s="105" t="str">
        <f>IF(C706="","",$B$4)</f>
        <v/>
      </c>
      <c r="C706" s="106"/>
      <c r="D706" s="106"/>
      <c r="E706" s="151" t="s">
        <v>1625</v>
      </c>
      <c r="F706" s="194"/>
      <c r="G706" s="108"/>
      <c r="H706" s="108"/>
      <c r="I706" s="108"/>
      <c r="J706" s="108"/>
      <c r="K706" s="108"/>
      <c r="L706" s="108"/>
    </row>
    <row r="707" spans="2:13" ht="34.950000000000003" customHeight="1" x14ac:dyDescent="0.3">
      <c r="B707" s="84" t="str">
        <f t="shared" si="97"/>
        <v>CAD</v>
      </c>
      <c r="C707" s="85">
        <f>IF(ISTEXT(D707),MAX($C$5:$C706)+1,"")</f>
        <v>656</v>
      </c>
      <c r="D707" s="86" t="s">
        <v>9</v>
      </c>
      <c r="E707" s="200" t="s">
        <v>1626</v>
      </c>
      <c r="F707" s="270" t="s">
        <v>43</v>
      </c>
      <c r="G707" s="223"/>
      <c r="H707" s="248"/>
      <c r="I707" s="225">
        <f t="shared" si="92"/>
        <v>3</v>
      </c>
      <c r="J707" s="226">
        <f t="shared" si="93"/>
        <v>0</v>
      </c>
      <c r="K707" s="227">
        <f>I707*J707</f>
        <v>0</v>
      </c>
      <c r="L707" s="35"/>
    </row>
    <row r="708" spans="2:13" ht="34.950000000000003" customHeight="1" x14ac:dyDescent="0.3">
      <c r="B708" s="84" t="str">
        <f t="shared" si="97"/>
        <v>CAD</v>
      </c>
      <c r="C708" s="85">
        <f>IF(ISTEXT(D708),MAX($C$5:$C707)+1,"")</f>
        <v>657</v>
      </c>
      <c r="D708" s="86" t="s">
        <v>9</v>
      </c>
      <c r="E708" s="201" t="s">
        <v>1627</v>
      </c>
      <c r="F708" s="270" t="s">
        <v>43</v>
      </c>
      <c r="G708" s="229"/>
      <c r="H708" s="247"/>
      <c r="I708" s="242">
        <f t="shared" si="92"/>
        <v>3</v>
      </c>
      <c r="J708" s="243">
        <f t="shared" si="93"/>
        <v>0</v>
      </c>
      <c r="K708" s="234">
        <f>I708*J708</f>
        <v>0</v>
      </c>
      <c r="L708" s="35"/>
    </row>
    <row r="709" spans="2:13" ht="34.950000000000003" customHeight="1" x14ac:dyDescent="0.3">
      <c r="B709" s="84" t="str">
        <f t="shared" si="97"/>
        <v>CAD</v>
      </c>
      <c r="C709" s="85">
        <f>IF(ISTEXT(D709),MAX($C$5:$C708)+1,"")</f>
        <v>658</v>
      </c>
      <c r="D709" s="86" t="s">
        <v>9</v>
      </c>
      <c r="E709" s="201" t="s">
        <v>1628</v>
      </c>
      <c r="F709" s="270" t="s">
        <v>43</v>
      </c>
      <c r="G709" s="229"/>
      <c r="H709" s="247"/>
      <c r="I709" s="242">
        <f t="shared" si="92"/>
        <v>3</v>
      </c>
      <c r="J709" s="243">
        <f t="shared" si="93"/>
        <v>0</v>
      </c>
      <c r="K709" s="234">
        <f>I709*J709</f>
        <v>0</v>
      </c>
      <c r="L709" s="35"/>
    </row>
    <row r="710" spans="2:13" ht="34.950000000000003" customHeight="1" x14ac:dyDescent="0.3">
      <c r="B710" s="84" t="str">
        <f t="shared" si="97"/>
        <v>CAD</v>
      </c>
      <c r="C710" s="85">
        <f>IF(ISTEXT(D710),MAX($C$5:$C709)+1,"")</f>
        <v>659</v>
      </c>
      <c r="D710" s="86" t="s">
        <v>9</v>
      </c>
      <c r="E710" s="202" t="s">
        <v>1629</v>
      </c>
      <c r="F710" s="270" t="s">
        <v>43</v>
      </c>
      <c r="G710" s="229"/>
      <c r="H710" s="247"/>
      <c r="I710" s="242">
        <f t="shared" si="92"/>
        <v>3</v>
      </c>
      <c r="J710" s="243">
        <f t="shared" si="93"/>
        <v>0</v>
      </c>
      <c r="K710" s="234">
        <f>I710*J710</f>
        <v>0</v>
      </c>
      <c r="L710" s="35"/>
    </row>
    <row r="711" spans="2:13" ht="34.950000000000003" customHeight="1" x14ac:dyDescent="0.3">
      <c r="B711" s="105" t="str">
        <f t="shared" si="97"/>
        <v/>
      </c>
      <c r="C711" s="106" t="str">
        <f>IF(ISTEXT(D711),MAX($C$5:$C709)+1,"")</f>
        <v/>
      </c>
      <c r="D711" s="106"/>
      <c r="E711" s="157" t="s">
        <v>1630</v>
      </c>
      <c r="F711" s="194"/>
      <c r="G711" s="108"/>
      <c r="H711" s="108"/>
      <c r="I711" s="108"/>
      <c r="J711" s="108"/>
      <c r="K711" s="108"/>
      <c r="L711" s="108"/>
    </row>
    <row r="712" spans="2:13" ht="34.950000000000003" customHeight="1" x14ac:dyDescent="0.3">
      <c r="B712" s="84" t="str">
        <f t="shared" si="97"/>
        <v>CAD</v>
      </c>
      <c r="C712" s="85">
        <f>IF(ISTEXT(D712),MAX($C$5:$C710)+1,"")</f>
        <v>660</v>
      </c>
      <c r="D712" s="86" t="s">
        <v>9</v>
      </c>
      <c r="E712" s="177" t="s">
        <v>1631</v>
      </c>
      <c r="F712" s="270" t="s">
        <v>43</v>
      </c>
      <c r="G712" s="229"/>
      <c r="H712" s="247"/>
      <c r="I712" s="242">
        <f t="shared" si="92"/>
        <v>3</v>
      </c>
      <c r="J712" s="243">
        <f t="shared" si="93"/>
        <v>0</v>
      </c>
      <c r="K712" s="234">
        <f t="shared" ref="K712:K726" si="98">I712*J712</f>
        <v>0</v>
      </c>
      <c r="L712" s="35"/>
    </row>
    <row r="713" spans="2:13" ht="34.950000000000003" customHeight="1" x14ac:dyDescent="0.3">
      <c r="B713" s="84" t="str">
        <f t="shared" si="97"/>
        <v>CAD</v>
      </c>
      <c r="C713" s="85">
        <f>IF(ISTEXT(D713),MAX($C$5:$C712)+1,"")</f>
        <v>661</v>
      </c>
      <c r="D713" s="86" t="s">
        <v>9</v>
      </c>
      <c r="E713" s="177" t="s">
        <v>1632</v>
      </c>
      <c r="F713" s="270" t="s">
        <v>43</v>
      </c>
      <c r="G713" s="229"/>
      <c r="H713" s="247"/>
      <c r="I713" s="242">
        <f t="shared" si="92"/>
        <v>3</v>
      </c>
      <c r="J713" s="243">
        <f t="shared" si="93"/>
        <v>0</v>
      </c>
      <c r="K713" s="234">
        <f t="shared" si="98"/>
        <v>0</v>
      </c>
      <c r="L713" s="35"/>
    </row>
    <row r="714" spans="2:13" ht="34.950000000000003" customHeight="1" x14ac:dyDescent="0.3">
      <c r="B714" s="84" t="str">
        <f t="shared" si="97"/>
        <v>CAD</v>
      </c>
      <c r="C714" s="85">
        <f>IF(ISTEXT(D714),MAX($C$5:$C713)+1,"")</f>
        <v>662</v>
      </c>
      <c r="D714" s="86" t="s">
        <v>9</v>
      </c>
      <c r="E714" s="177" t="s">
        <v>1633</v>
      </c>
      <c r="F714" s="270" t="s">
        <v>43</v>
      </c>
      <c r="G714" s="223"/>
      <c r="H714" s="248"/>
      <c r="I714" s="225">
        <f t="shared" si="92"/>
        <v>3</v>
      </c>
      <c r="J714" s="226">
        <f t="shared" si="93"/>
        <v>0</v>
      </c>
      <c r="K714" s="227">
        <f t="shared" si="98"/>
        <v>0</v>
      </c>
      <c r="L714" s="35"/>
    </row>
    <row r="715" spans="2:13" ht="34.950000000000003" customHeight="1" x14ac:dyDescent="0.3">
      <c r="B715" s="84" t="str">
        <f t="shared" si="97"/>
        <v>CAD</v>
      </c>
      <c r="C715" s="85">
        <f>IF(ISTEXT(D715),MAX($C$5:$C714)+1,"")</f>
        <v>663</v>
      </c>
      <c r="D715" s="86" t="s">
        <v>9</v>
      </c>
      <c r="E715" s="177" t="s">
        <v>1634</v>
      </c>
      <c r="F715" s="270" t="s">
        <v>43</v>
      </c>
      <c r="G715" s="229"/>
      <c r="H715" s="247"/>
      <c r="I715" s="242">
        <f t="shared" si="92"/>
        <v>3</v>
      </c>
      <c r="J715" s="243">
        <f t="shared" si="93"/>
        <v>0</v>
      </c>
      <c r="K715" s="234">
        <f t="shared" si="98"/>
        <v>0</v>
      </c>
      <c r="L715" s="35"/>
    </row>
    <row r="716" spans="2:13" ht="34.950000000000003" customHeight="1" x14ac:dyDescent="0.3">
      <c r="B716" s="84" t="str">
        <f t="shared" si="97"/>
        <v>CAD</v>
      </c>
      <c r="C716" s="85">
        <f>IF(ISTEXT(D716),MAX($C$5:$C715)+1,"")</f>
        <v>664</v>
      </c>
      <c r="D716" s="86" t="s">
        <v>9</v>
      </c>
      <c r="E716" s="177" t="s">
        <v>1635</v>
      </c>
      <c r="F716" s="270" t="s">
        <v>43</v>
      </c>
      <c r="G716" s="229"/>
      <c r="H716" s="247"/>
      <c r="I716" s="242">
        <f t="shared" si="92"/>
        <v>3</v>
      </c>
      <c r="J716" s="243">
        <f t="shared" si="93"/>
        <v>0</v>
      </c>
      <c r="K716" s="234">
        <f t="shared" si="98"/>
        <v>0</v>
      </c>
      <c r="L716" s="35"/>
    </row>
    <row r="717" spans="2:13" ht="34.950000000000003" customHeight="1" x14ac:dyDescent="0.3">
      <c r="B717" s="84" t="str">
        <f t="shared" si="97"/>
        <v>CAD</v>
      </c>
      <c r="C717" s="85">
        <f>IF(ISTEXT(D717),MAX($C$5:$C716)+1,"")</f>
        <v>665</v>
      </c>
      <c r="D717" s="86" t="s">
        <v>9</v>
      </c>
      <c r="E717" s="177" t="s">
        <v>1636</v>
      </c>
      <c r="F717" s="270" t="s">
        <v>43</v>
      </c>
      <c r="G717" s="229"/>
      <c r="H717" s="247"/>
      <c r="I717" s="242">
        <f t="shared" si="92"/>
        <v>3</v>
      </c>
      <c r="J717" s="243">
        <f t="shared" si="93"/>
        <v>0</v>
      </c>
      <c r="K717" s="234">
        <f t="shared" si="98"/>
        <v>0</v>
      </c>
      <c r="L717" s="35"/>
    </row>
    <row r="718" spans="2:13" ht="34.950000000000003" customHeight="1" x14ac:dyDescent="0.3">
      <c r="B718" s="84" t="str">
        <f t="shared" si="97"/>
        <v>CAD</v>
      </c>
      <c r="C718" s="85">
        <f>IF(ISTEXT(D718),MAX($C$5:$C717)+1,"")</f>
        <v>666</v>
      </c>
      <c r="D718" s="86" t="s">
        <v>10</v>
      </c>
      <c r="E718" s="177" t="s">
        <v>1637</v>
      </c>
      <c r="F718" s="270" t="s">
        <v>43</v>
      </c>
      <c r="G718" s="229"/>
      <c r="H718" s="247"/>
      <c r="I718" s="242">
        <f t="shared" si="92"/>
        <v>2</v>
      </c>
      <c r="J718" s="243">
        <f t="shared" si="93"/>
        <v>0</v>
      </c>
      <c r="K718" s="234">
        <f t="shared" si="98"/>
        <v>0</v>
      </c>
      <c r="L718" s="35"/>
      <c r="M718" s="182"/>
    </row>
    <row r="719" spans="2:13" s="104" customFormat="1" ht="36.6" customHeight="1" x14ac:dyDescent="0.3">
      <c r="B719" s="84" t="str">
        <f t="shared" si="97"/>
        <v>CAD</v>
      </c>
      <c r="C719" s="85">
        <f>IF(ISTEXT(D719),MAX($C$5:$C718)+1,"")</f>
        <v>667</v>
      </c>
      <c r="D719" s="86" t="s">
        <v>10</v>
      </c>
      <c r="E719" s="177" t="s">
        <v>1638</v>
      </c>
      <c r="F719" s="270" t="s">
        <v>43</v>
      </c>
      <c r="G719" s="229"/>
      <c r="H719" s="247"/>
      <c r="I719" s="242">
        <f t="shared" si="92"/>
        <v>2</v>
      </c>
      <c r="J719" s="243">
        <f t="shared" si="93"/>
        <v>0</v>
      </c>
      <c r="K719" s="234">
        <f t="shared" si="98"/>
        <v>0</v>
      </c>
      <c r="L719" s="35"/>
      <c r="M719"/>
    </row>
    <row r="720" spans="2:13" ht="34.950000000000003" customHeight="1" x14ac:dyDescent="0.3">
      <c r="B720" s="84" t="str">
        <f t="shared" si="97"/>
        <v>CAD</v>
      </c>
      <c r="C720" s="85">
        <f>IF(ISTEXT(D720),MAX($C$5:$C719)+1,"")</f>
        <v>668</v>
      </c>
      <c r="D720" s="86" t="s">
        <v>9</v>
      </c>
      <c r="E720" s="177" t="s">
        <v>1639</v>
      </c>
      <c r="F720" s="270" t="s">
        <v>43</v>
      </c>
      <c r="G720" s="223"/>
      <c r="H720" s="248"/>
      <c r="I720" s="225">
        <f t="shared" si="92"/>
        <v>3</v>
      </c>
      <c r="J720" s="226">
        <f t="shared" si="93"/>
        <v>0</v>
      </c>
      <c r="K720" s="227">
        <f t="shared" si="98"/>
        <v>0</v>
      </c>
      <c r="L720" s="35"/>
    </row>
    <row r="721" spans="2:12" ht="30" customHeight="1" x14ac:dyDescent="0.3">
      <c r="B721" s="84" t="str">
        <f t="shared" si="97"/>
        <v>CAD</v>
      </c>
      <c r="C721" s="85">
        <f>IF(ISTEXT(D721),MAX($C$5:$C720)+1,"")</f>
        <v>669</v>
      </c>
      <c r="D721" s="86" t="s">
        <v>9</v>
      </c>
      <c r="E721" s="177" t="s">
        <v>1640</v>
      </c>
      <c r="F721" s="270" t="s">
        <v>43</v>
      </c>
      <c r="G721" s="229"/>
      <c r="H721" s="247"/>
      <c r="I721" s="242">
        <f t="shared" si="92"/>
        <v>3</v>
      </c>
      <c r="J721" s="243">
        <f t="shared" si="93"/>
        <v>0</v>
      </c>
      <c r="K721" s="234">
        <f t="shared" si="98"/>
        <v>0</v>
      </c>
      <c r="L721" s="35"/>
    </row>
    <row r="722" spans="2:12" ht="34.950000000000003" customHeight="1" x14ac:dyDescent="0.3">
      <c r="B722" s="84" t="str">
        <f t="shared" si="97"/>
        <v>CAD</v>
      </c>
      <c r="C722" s="85">
        <f>IF(ISTEXT(D722),MAX($C$5:$C721)+1,"")</f>
        <v>670</v>
      </c>
      <c r="D722" s="86" t="s">
        <v>9</v>
      </c>
      <c r="E722" s="177" t="s">
        <v>1641</v>
      </c>
      <c r="F722" s="270" t="s">
        <v>43</v>
      </c>
      <c r="G722" s="229"/>
      <c r="H722" s="247"/>
      <c r="I722" s="242">
        <f t="shared" si="92"/>
        <v>3</v>
      </c>
      <c r="J722" s="243">
        <f t="shared" si="93"/>
        <v>0</v>
      </c>
      <c r="K722" s="234">
        <f t="shared" si="98"/>
        <v>0</v>
      </c>
      <c r="L722" s="35"/>
    </row>
    <row r="723" spans="2:12" ht="34.950000000000003" customHeight="1" x14ac:dyDescent="0.3">
      <c r="B723" s="84" t="str">
        <f t="shared" si="97"/>
        <v>CAD</v>
      </c>
      <c r="C723" s="85">
        <f>IF(ISTEXT(D723),MAX($C$5:$C722)+1,"")</f>
        <v>671</v>
      </c>
      <c r="D723" s="86" t="s">
        <v>9</v>
      </c>
      <c r="E723" s="177" t="s">
        <v>1642</v>
      </c>
      <c r="F723" s="270" t="s">
        <v>43</v>
      </c>
      <c r="G723" s="229"/>
      <c r="H723" s="247"/>
      <c r="I723" s="242">
        <f t="shared" si="92"/>
        <v>3</v>
      </c>
      <c r="J723" s="243">
        <f t="shared" si="93"/>
        <v>0</v>
      </c>
      <c r="K723" s="234">
        <f t="shared" si="98"/>
        <v>0</v>
      </c>
      <c r="L723" s="35"/>
    </row>
    <row r="724" spans="2:12" ht="34.950000000000003" customHeight="1" x14ac:dyDescent="0.3">
      <c r="B724" s="84" t="str">
        <f t="shared" si="97"/>
        <v>CAD</v>
      </c>
      <c r="C724" s="85">
        <f>IF(ISTEXT(D724),MAX($C$5:$C723)+1,"")</f>
        <v>672</v>
      </c>
      <c r="D724" s="86" t="s">
        <v>9</v>
      </c>
      <c r="E724" s="177" t="s">
        <v>1643</v>
      </c>
      <c r="F724" s="270" t="s">
        <v>43</v>
      </c>
      <c r="G724" s="229"/>
      <c r="H724" s="247"/>
      <c r="I724" s="242">
        <f t="shared" si="92"/>
        <v>3</v>
      </c>
      <c r="J724" s="243">
        <f t="shared" si="93"/>
        <v>0</v>
      </c>
      <c r="K724" s="234">
        <f t="shared" si="98"/>
        <v>0</v>
      </c>
      <c r="L724" s="35"/>
    </row>
    <row r="725" spans="2:12" ht="34.950000000000003" customHeight="1" x14ac:dyDescent="0.3">
      <c r="B725" s="84" t="str">
        <f t="shared" si="97"/>
        <v>CAD</v>
      </c>
      <c r="C725" s="85">
        <f>IF(ISTEXT(D725),MAX($C$5:$C724)+1,"")</f>
        <v>673</v>
      </c>
      <c r="D725" s="86" t="s">
        <v>9</v>
      </c>
      <c r="E725" s="177" t="s">
        <v>1644</v>
      </c>
      <c r="F725" s="270" t="s">
        <v>43</v>
      </c>
      <c r="G725" s="229"/>
      <c r="H725" s="247"/>
      <c r="I725" s="242">
        <f t="shared" ref="I725:I786" si="99">VLOOKUP($D725,SpecData,2,FALSE)</f>
        <v>3</v>
      </c>
      <c r="J725" s="243">
        <f t="shared" ref="J725:J786" si="100">VLOOKUP($F725,AvailabilityData,2,FALSE)</f>
        <v>0</v>
      </c>
      <c r="K725" s="234">
        <f t="shared" si="98"/>
        <v>0</v>
      </c>
      <c r="L725" s="35"/>
    </row>
    <row r="726" spans="2:12" ht="34.950000000000003" customHeight="1" x14ac:dyDescent="0.3">
      <c r="B726" s="84" t="str">
        <f t="shared" si="97"/>
        <v>CAD</v>
      </c>
      <c r="C726" s="85">
        <f>IF(ISTEXT(D726),MAX($C$5:$C725)+1,"")</f>
        <v>674</v>
      </c>
      <c r="D726" s="86" t="s">
        <v>9</v>
      </c>
      <c r="E726" s="177" t="s">
        <v>1645</v>
      </c>
      <c r="F726" s="270" t="s">
        <v>43</v>
      </c>
      <c r="G726" s="229"/>
      <c r="H726" s="247"/>
      <c r="I726" s="242">
        <f t="shared" si="99"/>
        <v>3</v>
      </c>
      <c r="J726" s="243">
        <f t="shared" si="100"/>
        <v>0</v>
      </c>
      <c r="K726" s="234">
        <f t="shared" si="98"/>
        <v>0</v>
      </c>
      <c r="L726" s="35"/>
    </row>
    <row r="727" spans="2:12" ht="34.950000000000003" customHeight="1" x14ac:dyDescent="0.3">
      <c r="B727" s="84" t="str">
        <f t="shared" si="97"/>
        <v>CAD</v>
      </c>
      <c r="C727" s="85">
        <f>IF(ISTEXT(D727),MAX($C$5:$C726)+1,"")</f>
        <v>675</v>
      </c>
      <c r="D727" s="86" t="s">
        <v>9</v>
      </c>
      <c r="E727" s="177" t="s">
        <v>1646</v>
      </c>
      <c r="F727" s="270" t="s">
        <v>43</v>
      </c>
      <c r="G727" s="229"/>
      <c r="H727" s="247"/>
      <c r="I727" s="242">
        <f t="shared" si="99"/>
        <v>3</v>
      </c>
      <c r="J727" s="243">
        <f t="shared" si="100"/>
        <v>0</v>
      </c>
      <c r="K727" s="234">
        <f t="shared" ref="K727:K735" si="101">I727*J727</f>
        <v>0</v>
      </c>
      <c r="L727" s="35"/>
    </row>
    <row r="728" spans="2:12" ht="34.950000000000003" customHeight="1" x14ac:dyDescent="0.3">
      <c r="B728" s="84" t="str">
        <f t="shared" si="97"/>
        <v>CAD</v>
      </c>
      <c r="C728" s="85">
        <f>IF(ISTEXT(D728),MAX($C$5:$C727)+1,"")</f>
        <v>676</v>
      </c>
      <c r="D728" s="86" t="s">
        <v>9</v>
      </c>
      <c r="E728" s="177" t="s">
        <v>1647</v>
      </c>
      <c r="F728" s="270" t="s">
        <v>43</v>
      </c>
      <c r="G728" s="229"/>
      <c r="H728" s="247"/>
      <c r="I728" s="242">
        <f t="shared" si="99"/>
        <v>3</v>
      </c>
      <c r="J728" s="243">
        <f t="shared" si="100"/>
        <v>0</v>
      </c>
      <c r="K728" s="234">
        <f t="shared" si="101"/>
        <v>0</v>
      </c>
      <c r="L728" s="60"/>
    </row>
    <row r="729" spans="2:12" ht="34.950000000000003" customHeight="1" x14ac:dyDescent="0.3">
      <c r="B729" s="84" t="str">
        <f t="shared" si="97"/>
        <v>CAD</v>
      </c>
      <c r="C729" s="85">
        <f>IF(ISTEXT(D729),MAX($C$5:$C728)+1,"")</f>
        <v>677</v>
      </c>
      <c r="D729" s="86" t="s">
        <v>9</v>
      </c>
      <c r="E729" s="177" t="s">
        <v>1648</v>
      </c>
      <c r="F729" s="270" t="s">
        <v>43</v>
      </c>
      <c r="G729" s="229"/>
      <c r="H729" s="247"/>
      <c r="I729" s="242">
        <f t="shared" si="99"/>
        <v>3</v>
      </c>
      <c r="J729" s="243">
        <f t="shared" si="100"/>
        <v>0</v>
      </c>
      <c r="K729" s="234">
        <f t="shared" si="101"/>
        <v>0</v>
      </c>
      <c r="L729" s="35"/>
    </row>
    <row r="730" spans="2:12" ht="34.950000000000003" customHeight="1" x14ac:dyDescent="0.3">
      <c r="B730" s="84" t="str">
        <f t="shared" si="97"/>
        <v>CAD</v>
      </c>
      <c r="C730" s="85">
        <f>IF(ISTEXT(D730),MAX($C$5:$C729)+1,"")</f>
        <v>678</v>
      </c>
      <c r="D730" s="86" t="s">
        <v>9</v>
      </c>
      <c r="E730" s="177" t="s">
        <v>1649</v>
      </c>
      <c r="F730" s="270" t="s">
        <v>43</v>
      </c>
      <c r="G730" s="229"/>
      <c r="H730" s="247"/>
      <c r="I730" s="242">
        <f t="shared" si="99"/>
        <v>3</v>
      </c>
      <c r="J730" s="243">
        <f t="shared" si="100"/>
        <v>0</v>
      </c>
      <c r="K730" s="234">
        <f t="shared" si="101"/>
        <v>0</v>
      </c>
      <c r="L730" s="35"/>
    </row>
    <row r="731" spans="2:12" ht="34.950000000000003" customHeight="1" x14ac:dyDescent="0.3">
      <c r="B731" s="84" t="str">
        <f t="shared" si="97"/>
        <v>CAD</v>
      </c>
      <c r="C731" s="85">
        <f>IF(ISTEXT(D731),MAX($C$5:$C730)+1,"")</f>
        <v>679</v>
      </c>
      <c r="D731" s="86" t="s">
        <v>9</v>
      </c>
      <c r="E731" s="174" t="s">
        <v>1650</v>
      </c>
      <c r="F731" s="270" t="s">
        <v>43</v>
      </c>
      <c r="G731" s="229"/>
      <c r="H731" s="247"/>
      <c r="I731" s="242">
        <f t="shared" si="99"/>
        <v>3</v>
      </c>
      <c r="J731" s="243">
        <f t="shared" si="100"/>
        <v>0</v>
      </c>
      <c r="K731" s="234">
        <f t="shared" si="101"/>
        <v>0</v>
      </c>
      <c r="L731" s="60"/>
    </row>
    <row r="732" spans="2:12" ht="30" customHeight="1" x14ac:dyDescent="0.3">
      <c r="B732" s="103" t="s">
        <v>1651</v>
      </c>
      <c r="C732" s="103"/>
      <c r="D732" s="103"/>
      <c r="E732" s="103"/>
      <c r="F732" s="194"/>
      <c r="G732" s="103"/>
      <c r="H732" s="103"/>
      <c r="I732" s="103"/>
      <c r="J732" s="103"/>
      <c r="K732" s="103"/>
      <c r="L732" s="103"/>
    </row>
    <row r="733" spans="2:12" ht="34.950000000000003" customHeight="1" x14ac:dyDescent="0.3">
      <c r="B733" s="84" t="str">
        <f>IF(C733="","",$B$4)</f>
        <v>CAD</v>
      </c>
      <c r="C733" s="85">
        <f>IF(ISTEXT(D733),MAX($C$5:$C732)+1,"")</f>
        <v>680</v>
      </c>
      <c r="D733" s="86" t="s">
        <v>9</v>
      </c>
      <c r="E733" s="203" t="s">
        <v>1652</v>
      </c>
      <c r="F733" s="270" t="s">
        <v>43</v>
      </c>
      <c r="G733" s="229"/>
      <c r="H733" s="247"/>
      <c r="I733" s="242">
        <f>VLOOKUP($D733,SpecData,2,FALSE)</f>
        <v>3</v>
      </c>
      <c r="J733" s="243">
        <f>VLOOKUP($F733,AvailabilityData,2,FALSE)</f>
        <v>0</v>
      </c>
      <c r="K733" s="234">
        <f>I733*J733</f>
        <v>0</v>
      </c>
      <c r="L733" s="35"/>
    </row>
    <row r="734" spans="2:12" ht="34.950000000000003" customHeight="1" x14ac:dyDescent="0.3">
      <c r="B734" s="105" t="str">
        <f>IF(C734="","",$B$4)</f>
        <v/>
      </c>
      <c r="C734" s="106"/>
      <c r="D734" s="106"/>
      <c r="E734" s="157" t="s">
        <v>1653</v>
      </c>
      <c r="F734" s="194"/>
      <c r="G734" s="108"/>
      <c r="H734" s="108"/>
      <c r="I734" s="108"/>
      <c r="J734" s="108"/>
      <c r="K734" s="108"/>
      <c r="L734" s="108"/>
    </row>
    <row r="735" spans="2:12" ht="34.950000000000003" customHeight="1" x14ac:dyDescent="0.3">
      <c r="B735" s="84" t="str">
        <f t="shared" si="97"/>
        <v>CAD</v>
      </c>
      <c r="C735" s="85">
        <f>IF(ISTEXT(D735),MAX($C$5:$C734)+1,"")</f>
        <v>681</v>
      </c>
      <c r="D735" s="86" t="s">
        <v>9</v>
      </c>
      <c r="E735" s="180" t="s">
        <v>721</v>
      </c>
      <c r="F735" s="270" t="s">
        <v>43</v>
      </c>
      <c r="G735" s="229"/>
      <c r="H735" s="247"/>
      <c r="I735" s="242">
        <f t="shared" si="99"/>
        <v>3</v>
      </c>
      <c r="J735" s="243">
        <f t="shared" si="100"/>
        <v>0</v>
      </c>
      <c r="K735" s="234">
        <f t="shared" si="101"/>
        <v>0</v>
      </c>
      <c r="L735" s="35"/>
    </row>
    <row r="736" spans="2:12" ht="34.950000000000003" customHeight="1" x14ac:dyDescent="0.3">
      <c r="B736" s="84" t="str">
        <f t="shared" si="97"/>
        <v>CAD</v>
      </c>
      <c r="C736" s="85">
        <f>IF(ISTEXT(D736),MAX($C$5:$C735)+1,"")</f>
        <v>682</v>
      </c>
      <c r="D736" s="86" t="s">
        <v>9</v>
      </c>
      <c r="E736" s="177" t="s">
        <v>1654</v>
      </c>
      <c r="F736" s="270" t="s">
        <v>43</v>
      </c>
      <c r="G736" s="229"/>
      <c r="H736" s="247"/>
      <c r="I736" s="242">
        <f t="shared" si="99"/>
        <v>3</v>
      </c>
      <c r="J736" s="243">
        <f t="shared" si="100"/>
        <v>0</v>
      </c>
      <c r="K736" s="234">
        <f t="shared" ref="K736:K744" si="102">I736*J736</f>
        <v>0</v>
      </c>
      <c r="L736" s="35"/>
    </row>
    <row r="737" spans="2:12" ht="34.950000000000003" customHeight="1" x14ac:dyDescent="0.3">
      <c r="B737" s="84" t="str">
        <f t="shared" si="97"/>
        <v>CAD</v>
      </c>
      <c r="C737" s="85">
        <f>IF(ISTEXT(D737),MAX($C$5:$C736)+1,"")</f>
        <v>683</v>
      </c>
      <c r="D737" s="86" t="s">
        <v>11</v>
      </c>
      <c r="E737" s="177" t="s">
        <v>1655</v>
      </c>
      <c r="F737" s="270" t="s">
        <v>43</v>
      </c>
      <c r="G737" s="229"/>
      <c r="H737" s="247"/>
      <c r="I737" s="242">
        <f t="shared" si="99"/>
        <v>1</v>
      </c>
      <c r="J737" s="243">
        <f t="shared" si="100"/>
        <v>0</v>
      </c>
      <c r="K737" s="234">
        <f t="shared" si="102"/>
        <v>0</v>
      </c>
      <c r="L737" s="35"/>
    </row>
    <row r="738" spans="2:12" ht="34.950000000000003" customHeight="1" x14ac:dyDescent="0.3">
      <c r="B738" s="84" t="str">
        <f t="shared" si="97"/>
        <v>CAD</v>
      </c>
      <c r="C738" s="85">
        <f>IF(ISTEXT(D738),MAX($C$5:$C737)+1,"")</f>
        <v>684</v>
      </c>
      <c r="D738" s="86" t="s">
        <v>11</v>
      </c>
      <c r="E738" s="177" t="s">
        <v>1656</v>
      </c>
      <c r="F738" s="270" t="s">
        <v>43</v>
      </c>
      <c r="G738" s="229"/>
      <c r="H738" s="247"/>
      <c r="I738" s="242">
        <f t="shared" si="99"/>
        <v>1</v>
      </c>
      <c r="J738" s="243">
        <f t="shared" si="100"/>
        <v>0</v>
      </c>
      <c r="K738" s="234">
        <f t="shared" si="102"/>
        <v>0</v>
      </c>
      <c r="L738" s="35"/>
    </row>
    <row r="739" spans="2:12" ht="34.950000000000003" customHeight="1" x14ac:dyDescent="0.3">
      <c r="B739" s="84" t="str">
        <f t="shared" si="97"/>
        <v>CAD</v>
      </c>
      <c r="C739" s="85">
        <f>IF(ISTEXT(D739),MAX($C$5:$C738)+1,"")</f>
        <v>685</v>
      </c>
      <c r="D739" s="86" t="s">
        <v>9</v>
      </c>
      <c r="E739" s="177" t="s">
        <v>1657</v>
      </c>
      <c r="F739" s="270" t="s">
        <v>43</v>
      </c>
      <c r="G739" s="229"/>
      <c r="H739" s="247"/>
      <c r="I739" s="242">
        <f t="shared" si="99"/>
        <v>3</v>
      </c>
      <c r="J739" s="243">
        <f t="shared" si="100"/>
        <v>0</v>
      </c>
      <c r="K739" s="234">
        <f t="shared" si="102"/>
        <v>0</v>
      </c>
      <c r="L739" s="35"/>
    </row>
    <row r="740" spans="2:12" ht="34.950000000000003" customHeight="1" x14ac:dyDescent="0.3">
      <c r="B740" s="84" t="str">
        <f t="shared" si="97"/>
        <v>CAD</v>
      </c>
      <c r="C740" s="85">
        <f>IF(ISTEXT(D740),MAX($C$5:$C739)+1,"")</f>
        <v>686</v>
      </c>
      <c r="D740" s="86" t="s">
        <v>9</v>
      </c>
      <c r="E740" s="177" t="s">
        <v>1658</v>
      </c>
      <c r="F740" s="270" t="s">
        <v>43</v>
      </c>
      <c r="G740" s="229"/>
      <c r="H740" s="247"/>
      <c r="I740" s="242">
        <f t="shared" si="99"/>
        <v>3</v>
      </c>
      <c r="J740" s="243">
        <f t="shared" si="100"/>
        <v>0</v>
      </c>
      <c r="K740" s="234">
        <f t="shared" si="102"/>
        <v>0</v>
      </c>
      <c r="L740" s="35"/>
    </row>
    <row r="741" spans="2:12" ht="30" customHeight="1" x14ac:dyDescent="0.3">
      <c r="B741" s="84" t="str">
        <f t="shared" si="97"/>
        <v>CAD</v>
      </c>
      <c r="C741" s="85">
        <f>IF(ISTEXT(D741),MAX($C$5:$C740)+1,"")</f>
        <v>687</v>
      </c>
      <c r="D741" s="86" t="s">
        <v>10</v>
      </c>
      <c r="E741" s="177" t="s">
        <v>1659</v>
      </c>
      <c r="F741" s="270" t="s">
        <v>43</v>
      </c>
      <c r="G741" s="229"/>
      <c r="H741" s="247"/>
      <c r="I741" s="242">
        <f t="shared" si="99"/>
        <v>2</v>
      </c>
      <c r="J741" s="243">
        <f t="shared" si="100"/>
        <v>0</v>
      </c>
      <c r="K741" s="234">
        <f t="shared" si="102"/>
        <v>0</v>
      </c>
      <c r="L741" s="59"/>
    </row>
    <row r="742" spans="2:12" ht="34.950000000000003" customHeight="1" x14ac:dyDescent="0.3">
      <c r="B742" s="84" t="str">
        <f t="shared" si="97"/>
        <v>CAD</v>
      </c>
      <c r="C742" s="85">
        <f>IF(ISTEXT(D742),MAX($C$5:$C741)+1,"")</f>
        <v>688</v>
      </c>
      <c r="D742" s="86" t="s">
        <v>9</v>
      </c>
      <c r="E742" s="178" t="s">
        <v>1660</v>
      </c>
      <c r="F742" s="270" t="s">
        <v>43</v>
      </c>
      <c r="G742" s="229"/>
      <c r="H742" s="247"/>
      <c r="I742" s="242">
        <f t="shared" si="99"/>
        <v>3</v>
      </c>
      <c r="J742" s="243">
        <f t="shared" si="100"/>
        <v>0</v>
      </c>
      <c r="K742" s="234">
        <f t="shared" si="102"/>
        <v>0</v>
      </c>
      <c r="L742" s="35"/>
    </row>
    <row r="743" spans="2:12" ht="34.950000000000003" customHeight="1" x14ac:dyDescent="0.3">
      <c r="B743" s="84" t="str">
        <f t="shared" si="97"/>
        <v>CAD</v>
      </c>
      <c r="C743" s="85">
        <f>IF(ISTEXT(D743),MAX($C$5:$C742)+1,"")</f>
        <v>689</v>
      </c>
      <c r="D743" s="86" t="s">
        <v>11</v>
      </c>
      <c r="E743" s="178" t="s">
        <v>1661</v>
      </c>
      <c r="F743" s="270" t="s">
        <v>43</v>
      </c>
      <c r="G743" s="229"/>
      <c r="H743" s="247"/>
      <c r="I743" s="242">
        <f t="shared" si="99"/>
        <v>1</v>
      </c>
      <c r="J743" s="243">
        <f t="shared" si="100"/>
        <v>0</v>
      </c>
      <c r="K743" s="234">
        <f t="shared" si="102"/>
        <v>0</v>
      </c>
      <c r="L743" s="35"/>
    </row>
    <row r="744" spans="2:12" ht="34.950000000000003" customHeight="1" x14ac:dyDescent="0.3">
      <c r="B744" s="84" t="str">
        <f t="shared" si="97"/>
        <v>CAD</v>
      </c>
      <c r="C744" s="85">
        <f>IF(ISTEXT(D744),MAX($C$5:$C743)+1,"")</f>
        <v>690</v>
      </c>
      <c r="D744" s="86" t="s">
        <v>11</v>
      </c>
      <c r="E744" s="177" t="s">
        <v>1662</v>
      </c>
      <c r="F744" s="270" t="s">
        <v>43</v>
      </c>
      <c r="G744" s="229"/>
      <c r="H744" s="247"/>
      <c r="I744" s="242">
        <f t="shared" si="99"/>
        <v>1</v>
      </c>
      <c r="J744" s="243">
        <f t="shared" si="100"/>
        <v>0</v>
      </c>
      <c r="K744" s="234">
        <f t="shared" si="102"/>
        <v>0</v>
      </c>
      <c r="L744" s="35"/>
    </row>
    <row r="745" spans="2:12" ht="34.950000000000003" customHeight="1" x14ac:dyDescent="0.3">
      <c r="B745" s="105" t="str">
        <f>IF(C745="","",$B$4)</f>
        <v/>
      </c>
      <c r="C745" s="106"/>
      <c r="D745" s="106"/>
      <c r="E745" s="157" t="s">
        <v>1663</v>
      </c>
      <c r="F745" s="194"/>
      <c r="G745" s="108"/>
      <c r="H745" s="108"/>
      <c r="I745" s="108"/>
      <c r="J745" s="108"/>
      <c r="K745" s="108"/>
      <c r="L745" s="108"/>
    </row>
    <row r="746" spans="2:12" ht="34.950000000000003" customHeight="1" x14ac:dyDescent="0.3">
      <c r="B746" s="84" t="str">
        <f t="shared" si="97"/>
        <v>CAD</v>
      </c>
      <c r="C746" s="85">
        <f>IF(ISTEXT(D746),MAX($C$5:$C745)+1,"")</f>
        <v>691</v>
      </c>
      <c r="D746" s="86" t="s">
        <v>9</v>
      </c>
      <c r="E746" s="180" t="s">
        <v>1664</v>
      </c>
      <c r="F746" s="270" t="s">
        <v>43</v>
      </c>
      <c r="G746" s="223"/>
      <c r="H746" s="248"/>
      <c r="I746" s="225">
        <f t="shared" si="99"/>
        <v>3</v>
      </c>
      <c r="J746" s="226">
        <f t="shared" si="100"/>
        <v>0</v>
      </c>
      <c r="K746" s="227">
        <f>I746*J746</f>
        <v>0</v>
      </c>
      <c r="L746" s="35"/>
    </row>
    <row r="747" spans="2:12" ht="34.950000000000003" customHeight="1" x14ac:dyDescent="0.3">
      <c r="B747" s="84" t="str">
        <f t="shared" si="97"/>
        <v>CAD</v>
      </c>
      <c r="C747" s="85">
        <f>IF(ISTEXT(D747),MAX($C$5:$C746)+1,"")</f>
        <v>692</v>
      </c>
      <c r="D747" s="86" t="s">
        <v>9</v>
      </c>
      <c r="E747" s="177" t="s">
        <v>1665</v>
      </c>
      <c r="F747" s="270" t="s">
        <v>43</v>
      </c>
      <c r="G747" s="229"/>
      <c r="H747" s="247"/>
      <c r="I747" s="242">
        <f t="shared" si="99"/>
        <v>3</v>
      </c>
      <c r="J747" s="243">
        <f t="shared" si="100"/>
        <v>0</v>
      </c>
      <c r="K747" s="234">
        <f t="shared" ref="K747:K753" si="103">I747*J747</f>
        <v>0</v>
      </c>
      <c r="L747" s="35"/>
    </row>
    <row r="748" spans="2:12" ht="34.950000000000003" customHeight="1" x14ac:dyDescent="0.3">
      <c r="B748" s="84" t="str">
        <f t="shared" si="97"/>
        <v>CAD</v>
      </c>
      <c r="C748" s="85">
        <f>IF(ISTEXT(D748),MAX($C$5:$C747)+1,"")</f>
        <v>693</v>
      </c>
      <c r="D748" s="86" t="s">
        <v>9</v>
      </c>
      <c r="E748" s="177" t="s">
        <v>1666</v>
      </c>
      <c r="F748" s="270" t="s">
        <v>43</v>
      </c>
      <c r="G748" s="229"/>
      <c r="H748" s="247"/>
      <c r="I748" s="242">
        <f t="shared" si="99"/>
        <v>3</v>
      </c>
      <c r="J748" s="243">
        <f t="shared" si="100"/>
        <v>0</v>
      </c>
      <c r="K748" s="234">
        <f t="shared" si="103"/>
        <v>0</v>
      </c>
      <c r="L748" s="35"/>
    </row>
    <row r="749" spans="2:12" ht="34.950000000000003" customHeight="1" x14ac:dyDescent="0.3">
      <c r="B749" s="84" t="str">
        <f t="shared" si="97"/>
        <v>CAD</v>
      </c>
      <c r="C749" s="85">
        <f>IF(ISTEXT(D749),MAX($C$5:$C748)+1,"")</f>
        <v>694</v>
      </c>
      <c r="D749" s="86" t="s">
        <v>9</v>
      </c>
      <c r="E749" s="177" t="s">
        <v>1667</v>
      </c>
      <c r="F749" s="270" t="s">
        <v>43</v>
      </c>
      <c r="G749" s="229"/>
      <c r="H749" s="247"/>
      <c r="I749" s="242">
        <f t="shared" si="99"/>
        <v>3</v>
      </c>
      <c r="J749" s="243">
        <f t="shared" si="100"/>
        <v>0</v>
      </c>
      <c r="K749" s="234">
        <f t="shared" si="103"/>
        <v>0</v>
      </c>
      <c r="L749" s="35"/>
    </row>
    <row r="750" spans="2:12" ht="34.950000000000003" customHeight="1" x14ac:dyDescent="0.3">
      <c r="B750" s="84" t="str">
        <f t="shared" si="97"/>
        <v>CAD</v>
      </c>
      <c r="C750" s="85">
        <f>IF(ISTEXT(D750),MAX($C$5:$C749)+1,"")</f>
        <v>695</v>
      </c>
      <c r="D750" s="86" t="s">
        <v>9</v>
      </c>
      <c r="E750" s="177" t="s">
        <v>1668</v>
      </c>
      <c r="F750" s="270" t="s">
        <v>43</v>
      </c>
      <c r="G750" s="229"/>
      <c r="H750" s="247"/>
      <c r="I750" s="242">
        <f t="shared" si="99"/>
        <v>3</v>
      </c>
      <c r="J750" s="243">
        <f t="shared" si="100"/>
        <v>0</v>
      </c>
      <c r="K750" s="234">
        <f t="shared" si="103"/>
        <v>0</v>
      </c>
      <c r="L750" s="35"/>
    </row>
    <row r="751" spans="2:12" ht="34.950000000000003" customHeight="1" x14ac:dyDescent="0.3">
      <c r="B751" s="84" t="str">
        <f t="shared" si="97"/>
        <v>CAD</v>
      </c>
      <c r="C751" s="85">
        <f>IF(ISTEXT(D751),MAX($C$5:$C750)+1,"")</f>
        <v>696</v>
      </c>
      <c r="D751" s="86" t="s">
        <v>9</v>
      </c>
      <c r="E751" s="177" t="s">
        <v>1669</v>
      </c>
      <c r="F751" s="270" t="s">
        <v>43</v>
      </c>
      <c r="G751" s="229"/>
      <c r="H751" s="247"/>
      <c r="I751" s="242">
        <f t="shared" si="99"/>
        <v>3</v>
      </c>
      <c r="J751" s="243">
        <f t="shared" si="100"/>
        <v>0</v>
      </c>
      <c r="K751" s="234">
        <f t="shared" si="103"/>
        <v>0</v>
      </c>
      <c r="L751" s="35"/>
    </row>
    <row r="752" spans="2:12" ht="34.950000000000003" customHeight="1" x14ac:dyDescent="0.3">
      <c r="B752" s="84" t="str">
        <f t="shared" si="97"/>
        <v>CAD</v>
      </c>
      <c r="C752" s="85">
        <f>IF(ISTEXT(D752),MAX($C$5:$C751)+1,"")</f>
        <v>697</v>
      </c>
      <c r="D752" s="86" t="s">
        <v>9</v>
      </c>
      <c r="E752" s="178" t="s">
        <v>1670</v>
      </c>
      <c r="F752" s="270" t="s">
        <v>43</v>
      </c>
      <c r="G752" s="229"/>
      <c r="H752" s="247"/>
      <c r="I752" s="242">
        <f t="shared" si="99"/>
        <v>3</v>
      </c>
      <c r="J752" s="243">
        <f t="shared" si="100"/>
        <v>0</v>
      </c>
      <c r="K752" s="234">
        <f t="shared" si="103"/>
        <v>0</v>
      </c>
      <c r="L752" s="35"/>
    </row>
    <row r="753" spans="2:12" ht="30" customHeight="1" x14ac:dyDescent="0.3">
      <c r="B753" s="84" t="str">
        <f t="shared" si="97"/>
        <v>CAD</v>
      </c>
      <c r="C753" s="85">
        <f>IF(ISTEXT(D753),MAX($C$5:$C752)+1,"")</f>
        <v>698</v>
      </c>
      <c r="D753" s="86" t="s">
        <v>9</v>
      </c>
      <c r="E753" s="177" t="s">
        <v>1671</v>
      </c>
      <c r="F753" s="270" t="s">
        <v>43</v>
      </c>
      <c r="G753" s="229"/>
      <c r="H753" s="247"/>
      <c r="I753" s="242">
        <f t="shared" si="99"/>
        <v>3</v>
      </c>
      <c r="J753" s="243">
        <f t="shared" si="100"/>
        <v>0</v>
      </c>
      <c r="K753" s="234">
        <f t="shared" si="103"/>
        <v>0</v>
      </c>
      <c r="L753" s="35"/>
    </row>
    <row r="754" spans="2:12" ht="34.950000000000003" customHeight="1" x14ac:dyDescent="0.3">
      <c r="B754" s="105" t="str">
        <f t="shared" si="97"/>
        <v/>
      </c>
      <c r="C754" s="106"/>
      <c r="D754" s="106"/>
      <c r="E754" s="157" t="s">
        <v>1672</v>
      </c>
      <c r="F754" s="194"/>
      <c r="G754" s="108"/>
      <c r="H754" s="108"/>
      <c r="I754" s="108"/>
      <c r="J754" s="108"/>
      <c r="K754" s="108"/>
      <c r="L754" s="108"/>
    </row>
    <row r="755" spans="2:12" ht="34.950000000000003" customHeight="1" x14ac:dyDescent="0.3">
      <c r="B755" s="84" t="str">
        <f t="shared" si="97"/>
        <v>CAD</v>
      </c>
      <c r="C755" s="85">
        <f>IF(ISTEXT(D755),MAX($C$5:$C754)+1,"")</f>
        <v>699</v>
      </c>
      <c r="D755" s="86" t="s">
        <v>9</v>
      </c>
      <c r="E755" s="177" t="s">
        <v>1673</v>
      </c>
      <c r="F755" s="270" t="s">
        <v>43</v>
      </c>
      <c r="G755" s="229"/>
      <c r="H755" s="247"/>
      <c r="I755" s="242">
        <f t="shared" si="99"/>
        <v>3</v>
      </c>
      <c r="J755" s="243">
        <f t="shared" si="100"/>
        <v>0</v>
      </c>
      <c r="K755" s="234">
        <f t="shared" ref="K755:K765" si="104">I755*J755</f>
        <v>0</v>
      </c>
      <c r="L755" s="35"/>
    </row>
    <row r="756" spans="2:12" ht="34.950000000000003" customHeight="1" x14ac:dyDescent="0.3">
      <c r="B756" s="84" t="str">
        <f t="shared" si="97"/>
        <v>CAD</v>
      </c>
      <c r="C756" s="85">
        <f>IF(ISTEXT(D756),MAX($C$5:$C755)+1,"")</f>
        <v>700</v>
      </c>
      <c r="D756" s="86" t="s">
        <v>9</v>
      </c>
      <c r="E756" s="177" t="s">
        <v>1674</v>
      </c>
      <c r="F756" s="270" t="s">
        <v>43</v>
      </c>
      <c r="G756" s="229"/>
      <c r="H756" s="247"/>
      <c r="I756" s="242">
        <f t="shared" si="99"/>
        <v>3</v>
      </c>
      <c r="J756" s="243">
        <f t="shared" si="100"/>
        <v>0</v>
      </c>
      <c r="K756" s="234">
        <f t="shared" si="104"/>
        <v>0</v>
      </c>
      <c r="L756" s="35"/>
    </row>
    <row r="757" spans="2:12" ht="34.950000000000003" customHeight="1" x14ac:dyDescent="0.3">
      <c r="B757" s="84" t="str">
        <f t="shared" si="97"/>
        <v>CAD</v>
      </c>
      <c r="C757" s="85">
        <f>IF(ISTEXT(D757),MAX($C$5:$C756)+1,"")</f>
        <v>701</v>
      </c>
      <c r="D757" s="86" t="s">
        <v>10</v>
      </c>
      <c r="E757" s="177" t="s">
        <v>1675</v>
      </c>
      <c r="F757" s="270" t="s">
        <v>43</v>
      </c>
      <c r="G757" s="229"/>
      <c r="H757" s="247"/>
      <c r="I757" s="242">
        <f t="shared" si="99"/>
        <v>2</v>
      </c>
      <c r="J757" s="243">
        <f t="shared" si="100"/>
        <v>0</v>
      </c>
      <c r="K757" s="234">
        <f t="shared" si="104"/>
        <v>0</v>
      </c>
      <c r="L757" s="35"/>
    </row>
    <row r="758" spans="2:12" ht="34.950000000000003" customHeight="1" x14ac:dyDescent="0.3">
      <c r="B758" s="84" t="str">
        <f t="shared" si="97"/>
        <v>CAD</v>
      </c>
      <c r="C758" s="85">
        <f>IF(ISTEXT(D758),MAX($C$5:$C757)+1,"")</f>
        <v>702</v>
      </c>
      <c r="D758" s="86" t="s">
        <v>11</v>
      </c>
      <c r="E758" s="177" t="s">
        <v>1676</v>
      </c>
      <c r="F758" s="270" t="s">
        <v>43</v>
      </c>
      <c r="G758" s="229"/>
      <c r="H758" s="247"/>
      <c r="I758" s="242">
        <f t="shared" si="99"/>
        <v>1</v>
      </c>
      <c r="J758" s="243">
        <f t="shared" si="100"/>
        <v>0</v>
      </c>
      <c r="K758" s="234">
        <f t="shared" si="104"/>
        <v>0</v>
      </c>
      <c r="L758" s="35"/>
    </row>
    <row r="759" spans="2:12" ht="34.950000000000003" customHeight="1" x14ac:dyDescent="0.3">
      <c r="B759" s="84" t="str">
        <f t="shared" si="97"/>
        <v>CAD</v>
      </c>
      <c r="C759" s="85">
        <f>IF(ISTEXT(D759),MAX($C$5:$C758)+1,"")</f>
        <v>703</v>
      </c>
      <c r="D759" s="86" t="s">
        <v>11</v>
      </c>
      <c r="E759" s="177" t="s">
        <v>1677</v>
      </c>
      <c r="F759" s="270" t="s">
        <v>43</v>
      </c>
      <c r="G759" s="229"/>
      <c r="H759" s="247"/>
      <c r="I759" s="242">
        <f t="shared" si="99"/>
        <v>1</v>
      </c>
      <c r="J759" s="243">
        <f t="shared" si="100"/>
        <v>0</v>
      </c>
      <c r="K759" s="234">
        <f t="shared" si="104"/>
        <v>0</v>
      </c>
      <c r="L759" s="35"/>
    </row>
    <row r="760" spans="2:12" ht="34.950000000000003" customHeight="1" x14ac:dyDescent="0.3">
      <c r="B760" s="84" t="str">
        <f t="shared" si="97"/>
        <v>CAD</v>
      </c>
      <c r="C760" s="85">
        <f>IF(ISTEXT(D760),MAX($C$5:$C759)+1,"")</f>
        <v>704</v>
      </c>
      <c r="D760" s="86" t="s">
        <v>10</v>
      </c>
      <c r="E760" s="177" t="s">
        <v>1678</v>
      </c>
      <c r="F760" s="270" t="s">
        <v>43</v>
      </c>
      <c r="G760" s="223"/>
      <c r="H760" s="248"/>
      <c r="I760" s="225">
        <f t="shared" si="99"/>
        <v>2</v>
      </c>
      <c r="J760" s="226">
        <f t="shared" si="100"/>
        <v>0</v>
      </c>
      <c r="K760" s="227">
        <f t="shared" si="104"/>
        <v>0</v>
      </c>
      <c r="L760" s="35"/>
    </row>
    <row r="761" spans="2:12" ht="34.950000000000003" customHeight="1" x14ac:dyDescent="0.3">
      <c r="B761" s="84" t="str">
        <f t="shared" si="97"/>
        <v>CAD</v>
      </c>
      <c r="C761" s="85">
        <f>IF(ISTEXT(D761),MAX($C$5:$C760)+1,"")</f>
        <v>705</v>
      </c>
      <c r="D761" s="86" t="s">
        <v>9</v>
      </c>
      <c r="E761" s="177" t="s">
        <v>1679</v>
      </c>
      <c r="F761" s="270" t="s">
        <v>43</v>
      </c>
      <c r="G761" s="229"/>
      <c r="H761" s="247"/>
      <c r="I761" s="242">
        <f t="shared" si="99"/>
        <v>3</v>
      </c>
      <c r="J761" s="243">
        <f t="shared" si="100"/>
        <v>0</v>
      </c>
      <c r="K761" s="234">
        <f t="shared" si="104"/>
        <v>0</v>
      </c>
      <c r="L761" s="35"/>
    </row>
    <row r="762" spans="2:12" ht="34.950000000000003" customHeight="1" x14ac:dyDescent="0.3">
      <c r="B762" s="84" t="str">
        <f t="shared" si="97"/>
        <v>CAD</v>
      </c>
      <c r="C762" s="85">
        <f>IF(ISTEXT(D762),MAX($C$5:$C761)+1,"")</f>
        <v>706</v>
      </c>
      <c r="D762" s="86" t="s">
        <v>9</v>
      </c>
      <c r="E762" s="177" t="s">
        <v>1680</v>
      </c>
      <c r="F762" s="270" t="s">
        <v>43</v>
      </c>
      <c r="G762" s="229"/>
      <c r="H762" s="247"/>
      <c r="I762" s="242">
        <f t="shared" si="99"/>
        <v>3</v>
      </c>
      <c r="J762" s="243">
        <f t="shared" si="100"/>
        <v>0</v>
      </c>
      <c r="K762" s="234">
        <f t="shared" si="104"/>
        <v>0</v>
      </c>
      <c r="L762" s="35"/>
    </row>
    <row r="763" spans="2:12" ht="34.950000000000003" customHeight="1" x14ac:dyDescent="0.3">
      <c r="B763" s="84" t="str">
        <f t="shared" ref="B763:B826" si="105">IF(C763="","",$B$4)</f>
        <v>CAD</v>
      </c>
      <c r="C763" s="85">
        <f>IF(ISTEXT(D763),MAX($C$5:$C762)+1,"")</f>
        <v>707</v>
      </c>
      <c r="D763" s="86" t="s">
        <v>10</v>
      </c>
      <c r="E763" s="177" t="s">
        <v>1681</v>
      </c>
      <c r="F763" s="270" t="s">
        <v>43</v>
      </c>
      <c r="G763" s="229"/>
      <c r="H763" s="247"/>
      <c r="I763" s="242">
        <f t="shared" si="99"/>
        <v>2</v>
      </c>
      <c r="J763" s="243">
        <f t="shared" si="100"/>
        <v>0</v>
      </c>
      <c r="K763" s="234">
        <f t="shared" si="104"/>
        <v>0</v>
      </c>
      <c r="L763" s="35"/>
    </row>
    <row r="764" spans="2:12" ht="34.950000000000003" customHeight="1" x14ac:dyDescent="0.3">
      <c r="B764" s="84" t="str">
        <f t="shared" si="105"/>
        <v>CAD</v>
      </c>
      <c r="C764" s="85">
        <f>IF(ISTEXT(D764),MAX($C$5:$C763)+1,"")</f>
        <v>708</v>
      </c>
      <c r="D764" s="86" t="s">
        <v>10</v>
      </c>
      <c r="E764" s="177" t="s">
        <v>1682</v>
      </c>
      <c r="F764" s="270" t="s">
        <v>43</v>
      </c>
      <c r="G764" s="229"/>
      <c r="H764" s="247"/>
      <c r="I764" s="242">
        <f t="shared" si="99"/>
        <v>2</v>
      </c>
      <c r="J764" s="243">
        <f t="shared" si="100"/>
        <v>0</v>
      </c>
      <c r="K764" s="234">
        <f t="shared" si="104"/>
        <v>0</v>
      </c>
      <c r="L764" s="35"/>
    </row>
    <row r="765" spans="2:12" ht="34.950000000000003" customHeight="1" x14ac:dyDescent="0.3">
      <c r="B765" s="84" t="str">
        <f t="shared" si="105"/>
        <v>CAD</v>
      </c>
      <c r="C765" s="85">
        <f>IF(ISTEXT(D765),MAX($C$5:$C764)+1,"")</f>
        <v>709</v>
      </c>
      <c r="D765" s="86" t="s">
        <v>11</v>
      </c>
      <c r="E765" s="178" t="s">
        <v>1683</v>
      </c>
      <c r="F765" s="270" t="s">
        <v>43</v>
      </c>
      <c r="G765" s="229"/>
      <c r="H765" s="247"/>
      <c r="I765" s="242">
        <f t="shared" si="99"/>
        <v>1</v>
      </c>
      <c r="J765" s="243">
        <f t="shared" si="100"/>
        <v>0</v>
      </c>
      <c r="K765" s="234">
        <f t="shared" si="104"/>
        <v>0</v>
      </c>
      <c r="L765" s="35"/>
    </row>
    <row r="766" spans="2:12" ht="30" customHeight="1" x14ac:dyDescent="0.3">
      <c r="B766" s="105" t="str">
        <f t="shared" si="105"/>
        <v/>
      </c>
      <c r="C766" s="106"/>
      <c r="D766" s="106"/>
      <c r="E766" s="157" t="s">
        <v>1684</v>
      </c>
      <c r="F766" s="194"/>
      <c r="G766" s="108"/>
      <c r="H766" s="108"/>
      <c r="I766" s="108"/>
      <c r="J766" s="108"/>
      <c r="K766" s="108"/>
      <c r="L766" s="108"/>
    </row>
    <row r="767" spans="2:12" ht="34.950000000000003" customHeight="1" x14ac:dyDescent="0.3">
      <c r="B767" s="84" t="str">
        <f t="shared" si="105"/>
        <v>CAD</v>
      </c>
      <c r="C767" s="85">
        <f>IF(ISTEXT(D767),MAX($C$5:$C766)+1,"")</f>
        <v>710</v>
      </c>
      <c r="D767" s="86" t="s">
        <v>9</v>
      </c>
      <c r="E767" s="180" t="s">
        <v>1685</v>
      </c>
      <c r="F767" s="270" t="s">
        <v>43</v>
      </c>
      <c r="G767" s="229"/>
      <c r="H767" s="247"/>
      <c r="I767" s="242">
        <f t="shared" si="99"/>
        <v>3</v>
      </c>
      <c r="J767" s="243">
        <f t="shared" si="100"/>
        <v>0</v>
      </c>
      <c r="K767" s="234">
        <f t="shared" ref="K767:K778" si="106">I767*J767</f>
        <v>0</v>
      </c>
      <c r="L767" s="35"/>
    </row>
    <row r="768" spans="2:12" ht="34.950000000000003" customHeight="1" x14ac:dyDescent="0.3">
      <c r="B768" s="84" t="str">
        <f t="shared" si="105"/>
        <v>CAD</v>
      </c>
      <c r="C768" s="85">
        <f>IF(ISTEXT(D768),MAX($C$5:$C767)+1,"")</f>
        <v>711</v>
      </c>
      <c r="D768" s="86" t="s">
        <v>9</v>
      </c>
      <c r="E768" s="177" t="s">
        <v>1686</v>
      </c>
      <c r="F768" s="270" t="s">
        <v>43</v>
      </c>
      <c r="G768" s="229"/>
      <c r="H768" s="247"/>
      <c r="I768" s="242">
        <f t="shared" si="99"/>
        <v>3</v>
      </c>
      <c r="J768" s="243">
        <f t="shared" si="100"/>
        <v>0</v>
      </c>
      <c r="K768" s="234">
        <f t="shared" si="106"/>
        <v>0</v>
      </c>
      <c r="L768" s="35"/>
    </row>
    <row r="769" spans="2:12" ht="34.950000000000003" customHeight="1" x14ac:dyDescent="0.3">
      <c r="B769" s="84" t="str">
        <f t="shared" si="105"/>
        <v>CAD</v>
      </c>
      <c r="C769" s="85">
        <f>IF(ISTEXT(D769),MAX($C$5:$C768)+1,"")</f>
        <v>712</v>
      </c>
      <c r="D769" s="86" t="s">
        <v>9</v>
      </c>
      <c r="E769" s="177" t="s">
        <v>1687</v>
      </c>
      <c r="F769" s="270" t="s">
        <v>43</v>
      </c>
      <c r="G769" s="229"/>
      <c r="H769" s="247"/>
      <c r="I769" s="242">
        <f t="shared" si="99"/>
        <v>3</v>
      </c>
      <c r="J769" s="243">
        <f t="shared" si="100"/>
        <v>0</v>
      </c>
      <c r="K769" s="234">
        <f t="shared" si="106"/>
        <v>0</v>
      </c>
      <c r="L769" s="35"/>
    </row>
    <row r="770" spans="2:12" ht="34.950000000000003" customHeight="1" x14ac:dyDescent="0.3">
      <c r="B770" s="84" t="str">
        <f t="shared" si="105"/>
        <v>CAD</v>
      </c>
      <c r="C770" s="85">
        <f>IF(ISTEXT(D770),MAX($C$5:$C769)+1,"")</f>
        <v>713</v>
      </c>
      <c r="D770" s="86" t="s">
        <v>9</v>
      </c>
      <c r="E770" s="177" t="s">
        <v>1688</v>
      </c>
      <c r="F770" s="270" t="s">
        <v>43</v>
      </c>
      <c r="G770" s="229"/>
      <c r="H770" s="247"/>
      <c r="I770" s="242">
        <f t="shared" si="99"/>
        <v>3</v>
      </c>
      <c r="J770" s="243">
        <f t="shared" si="100"/>
        <v>0</v>
      </c>
      <c r="K770" s="234">
        <f t="shared" si="106"/>
        <v>0</v>
      </c>
      <c r="L770" s="35"/>
    </row>
    <row r="771" spans="2:12" ht="34.950000000000003" customHeight="1" x14ac:dyDescent="0.3">
      <c r="B771" s="84" t="str">
        <f t="shared" si="105"/>
        <v>CAD</v>
      </c>
      <c r="C771" s="85">
        <f>IF(ISTEXT(D771),MAX($C$5:$C770)+1,"")</f>
        <v>714</v>
      </c>
      <c r="D771" s="86" t="s">
        <v>11</v>
      </c>
      <c r="E771" s="177" t="s">
        <v>1677</v>
      </c>
      <c r="F771" s="270" t="s">
        <v>43</v>
      </c>
      <c r="G771" s="229"/>
      <c r="H771" s="247"/>
      <c r="I771" s="242">
        <f t="shared" si="99"/>
        <v>1</v>
      </c>
      <c r="J771" s="243">
        <f t="shared" si="100"/>
        <v>0</v>
      </c>
      <c r="K771" s="234">
        <f t="shared" si="106"/>
        <v>0</v>
      </c>
      <c r="L771" s="35"/>
    </row>
    <row r="772" spans="2:12" ht="30" customHeight="1" x14ac:dyDescent="0.3">
      <c r="B772" s="84" t="str">
        <f t="shared" si="105"/>
        <v>CAD</v>
      </c>
      <c r="C772" s="85">
        <f>IF(ISTEXT(D772),MAX($C$5:$C771)+1,"")</f>
        <v>715</v>
      </c>
      <c r="D772" s="86" t="s">
        <v>9</v>
      </c>
      <c r="E772" s="177" t="s">
        <v>1689</v>
      </c>
      <c r="F772" s="270" t="s">
        <v>43</v>
      </c>
      <c r="G772" s="223"/>
      <c r="H772" s="248"/>
      <c r="I772" s="225">
        <f t="shared" si="99"/>
        <v>3</v>
      </c>
      <c r="J772" s="226">
        <f t="shared" si="100"/>
        <v>0</v>
      </c>
      <c r="K772" s="227">
        <f t="shared" si="106"/>
        <v>0</v>
      </c>
      <c r="L772" s="35"/>
    </row>
    <row r="773" spans="2:12" ht="34.950000000000003" customHeight="1" x14ac:dyDescent="0.3">
      <c r="B773" s="84" t="str">
        <f t="shared" si="105"/>
        <v>CAD</v>
      </c>
      <c r="C773" s="85">
        <f>IF(ISTEXT(D773),MAX($C$5:$C772)+1,"")</f>
        <v>716</v>
      </c>
      <c r="D773" s="86" t="s">
        <v>9</v>
      </c>
      <c r="E773" s="177" t="s">
        <v>1690</v>
      </c>
      <c r="F773" s="270" t="s">
        <v>43</v>
      </c>
      <c r="G773" s="229"/>
      <c r="H773" s="247"/>
      <c r="I773" s="242">
        <f t="shared" si="99"/>
        <v>3</v>
      </c>
      <c r="J773" s="243">
        <f t="shared" si="100"/>
        <v>0</v>
      </c>
      <c r="K773" s="234">
        <f t="shared" si="106"/>
        <v>0</v>
      </c>
      <c r="L773" s="35"/>
    </row>
    <row r="774" spans="2:12" ht="34.950000000000003" customHeight="1" x14ac:dyDescent="0.3">
      <c r="B774" s="84" t="str">
        <f t="shared" si="105"/>
        <v>CAD</v>
      </c>
      <c r="C774" s="85">
        <f>IF(ISTEXT(D774),MAX($C$5:$C773)+1,"")</f>
        <v>717</v>
      </c>
      <c r="D774" s="86" t="s">
        <v>9</v>
      </c>
      <c r="E774" s="177" t="s">
        <v>1691</v>
      </c>
      <c r="F774" s="270" t="s">
        <v>43</v>
      </c>
      <c r="G774" s="229"/>
      <c r="H774" s="247"/>
      <c r="I774" s="242">
        <f t="shared" si="99"/>
        <v>3</v>
      </c>
      <c r="J774" s="243">
        <f t="shared" si="100"/>
        <v>0</v>
      </c>
      <c r="K774" s="234">
        <f t="shared" si="106"/>
        <v>0</v>
      </c>
      <c r="L774" s="35"/>
    </row>
    <row r="775" spans="2:12" ht="34.950000000000003" customHeight="1" x14ac:dyDescent="0.3">
      <c r="B775" s="84" t="str">
        <f t="shared" si="105"/>
        <v>CAD</v>
      </c>
      <c r="C775" s="85">
        <f>IF(ISTEXT(D775),MAX($C$5:$C774)+1,"")</f>
        <v>718</v>
      </c>
      <c r="D775" s="86" t="s">
        <v>10</v>
      </c>
      <c r="E775" s="177" t="s">
        <v>1692</v>
      </c>
      <c r="F775" s="270" t="s">
        <v>43</v>
      </c>
      <c r="G775" s="229"/>
      <c r="H775" s="247"/>
      <c r="I775" s="242">
        <f t="shared" si="99"/>
        <v>2</v>
      </c>
      <c r="J775" s="243">
        <f t="shared" si="100"/>
        <v>0</v>
      </c>
      <c r="K775" s="234">
        <f t="shared" si="106"/>
        <v>0</v>
      </c>
      <c r="L775" s="35"/>
    </row>
    <row r="776" spans="2:12" ht="34.950000000000003" customHeight="1" x14ac:dyDescent="0.3">
      <c r="B776" s="84" t="str">
        <f t="shared" si="105"/>
        <v>CAD</v>
      </c>
      <c r="C776" s="85">
        <f>IF(ISTEXT(D776),MAX($C$5:$C775)+1,"")</f>
        <v>719</v>
      </c>
      <c r="D776" s="86" t="s">
        <v>10</v>
      </c>
      <c r="E776" s="177" t="s">
        <v>1693</v>
      </c>
      <c r="F776" s="270" t="s">
        <v>43</v>
      </c>
      <c r="G776" s="229"/>
      <c r="H776" s="247"/>
      <c r="I776" s="242">
        <f t="shared" si="99"/>
        <v>2</v>
      </c>
      <c r="J776" s="243">
        <f t="shared" si="100"/>
        <v>0</v>
      </c>
      <c r="K776" s="234">
        <f t="shared" si="106"/>
        <v>0</v>
      </c>
      <c r="L776" s="35"/>
    </row>
    <row r="777" spans="2:12" ht="34.950000000000003" customHeight="1" x14ac:dyDescent="0.3">
      <c r="B777" s="84" t="str">
        <f t="shared" si="105"/>
        <v>CAD</v>
      </c>
      <c r="C777" s="85">
        <f>IF(ISTEXT(D777),MAX($C$5:$C776)+1,"")</f>
        <v>720</v>
      </c>
      <c r="D777" s="86" t="s">
        <v>11</v>
      </c>
      <c r="E777" s="178" t="s">
        <v>1694</v>
      </c>
      <c r="F777" s="270" t="s">
        <v>43</v>
      </c>
      <c r="G777" s="229"/>
      <c r="H777" s="247"/>
      <c r="I777" s="242">
        <f t="shared" si="99"/>
        <v>1</v>
      </c>
      <c r="J777" s="243">
        <f t="shared" si="100"/>
        <v>0</v>
      </c>
      <c r="K777" s="234">
        <f t="shared" si="106"/>
        <v>0</v>
      </c>
      <c r="L777" s="35"/>
    </row>
    <row r="778" spans="2:12" ht="34.950000000000003" customHeight="1" x14ac:dyDescent="0.3">
      <c r="B778" s="84" t="str">
        <f t="shared" si="105"/>
        <v>CAD</v>
      </c>
      <c r="C778" s="85">
        <f>IF(ISTEXT(D778),MAX($C$5:$C777)+1,"")</f>
        <v>721</v>
      </c>
      <c r="D778" s="86" t="s">
        <v>9</v>
      </c>
      <c r="E778" s="179" t="s">
        <v>1695</v>
      </c>
      <c r="F778" s="270" t="s">
        <v>43</v>
      </c>
      <c r="G778" s="223"/>
      <c r="H778" s="248"/>
      <c r="I778" s="225">
        <f t="shared" si="99"/>
        <v>3</v>
      </c>
      <c r="J778" s="226">
        <f t="shared" si="100"/>
        <v>0</v>
      </c>
      <c r="K778" s="227">
        <f t="shared" si="106"/>
        <v>0</v>
      </c>
      <c r="L778" s="35"/>
    </row>
    <row r="779" spans="2:12" ht="34.950000000000003" customHeight="1" x14ac:dyDescent="0.3">
      <c r="B779" s="105" t="str">
        <f>IF(C779="","",$B$4)</f>
        <v/>
      </c>
      <c r="C779" s="106"/>
      <c r="D779" s="106"/>
      <c r="E779" s="157" t="s">
        <v>1696</v>
      </c>
      <c r="F779" s="194"/>
      <c r="G779" s="108"/>
      <c r="H779" s="108"/>
      <c r="I779" s="108"/>
      <c r="J779" s="108"/>
      <c r="K779" s="108"/>
      <c r="L779" s="108"/>
    </row>
    <row r="780" spans="2:12" ht="34.950000000000003" customHeight="1" x14ac:dyDescent="0.3">
      <c r="B780" s="84" t="str">
        <f t="shared" si="105"/>
        <v>CAD</v>
      </c>
      <c r="C780" s="85">
        <f>IF(ISTEXT(D780),MAX($C$5:$C779)+1,"")</f>
        <v>722</v>
      </c>
      <c r="D780" s="86" t="s">
        <v>9</v>
      </c>
      <c r="E780" s="180" t="s">
        <v>1697</v>
      </c>
      <c r="F780" s="270" t="s">
        <v>43</v>
      </c>
      <c r="G780" s="229"/>
      <c r="H780" s="247"/>
      <c r="I780" s="242">
        <f t="shared" si="99"/>
        <v>3</v>
      </c>
      <c r="J780" s="243">
        <f t="shared" si="100"/>
        <v>0</v>
      </c>
      <c r="K780" s="234">
        <f>I780*J780</f>
        <v>0</v>
      </c>
      <c r="L780" s="35"/>
    </row>
    <row r="781" spans="2:12" ht="34.950000000000003" customHeight="1" x14ac:dyDescent="0.3">
      <c r="B781" s="84" t="str">
        <f t="shared" si="105"/>
        <v>CAD</v>
      </c>
      <c r="C781" s="85">
        <f>IF(ISTEXT(D781),MAX($C$5:$C780)+1,"")</f>
        <v>723</v>
      </c>
      <c r="D781" s="86" t="s">
        <v>9</v>
      </c>
      <c r="E781" s="177" t="s">
        <v>1698</v>
      </c>
      <c r="F781" s="270" t="s">
        <v>43</v>
      </c>
      <c r="G781" s="229"/>
      <c r="H781" s="247"/>
      <c r="I781" s="242">
        <f t="shared" si="99"/>
        <v>3</v>
      </c>
      <c r="J781" s="243">
        <f t="shared" si="100"/>
        <v>0</v>
      </c>
      <c r="K781" s="234">
        <f>I781*J781</f>
        <v>0</v>
      </c>
      <c r="L781" s="35"/>
    </row>
    <row r="782" spans="2:12" ht="34.950000000000003" customHeight="1" x14ac:dyDescent="0.3">
      <c r="B782" s="84" t="str">
        <f t="shared" si="105"/>
        <v>CAD</v>
      </c>
      <c r="C782" s="85">
        <f>IF(ISTEXT(D782),MAX($C$5:$C781)+1,"")</f>
        <v>724</v>
      </c>
      <c r="D782" s="86" t="s">
        <v>9</v>
      </c>
      <c r="E782" s="177" t="s">
        <v>1699</v>
      </c>
      <c r="F782" s="270" t="s">
        <v>43</v>
      </c>
      <c r="G782" s="229"/>
      <c r="H782" s="247"/>
      <c r="I782" s="242">
        <f t="shared" si="99"/>
        <v>3</v>
      </c>
      <c r="J782" s="243">
        <f t="shared" si="100"/>
        <v>0</v>
      </c>
      <c r="K782" s="234">
        <f>I782*J782</f>
        <v>0</v>
      </c>
      <c r="L782" s="35"/>
    </row>
    <row r="783" spans="2:12" ht="34.950000000000003" customHeight="1" x14ac:dyDescent="0.3">
      <c r="B783" s="84" t="str">
        <f t="shared" si="105"/>
        <v>CAD</v>
      </c>
      <c r="C783" s="85">
        <f>IF(ISTEXT(D783),MAX($C$5:$C782)+1,"")</f>
        <v>725</v>
      </c>
      <c r="D783" s="86" t="s">
        <v>9</v>
      </c>
      <c r="E783" s="177" t="s">
        <v>1700</v>
      </c>
      <c r="F783" s="270" t="s">
        <v>43</v>
      </c>
      <c r="G783" s="229"/>
      <c r="H783" s="247"/>
      <c r="I783" s="242">
        <f t="shared" si="99"/>
        <v>3</v>
      </c>
      <c r="J783" s="243">
        <f t="shared" si="100"/>
        <v>0</v>
      </c>
      <c r="K783" s="234">
        <f>I783*J783</f>
        <v>0</v>
      </c>
      <c r="L783" s="35"/>
    </row>
    <row r="784" spans="2:12" ht="31.2" customHeight="1" x14ac:dyDescent="0.3">
      <c r="B784" s="84" t="str">
        <f t="shared" si="105"/>
        <v>CAD</v>
      </c>
      <c r="C784" s="85">
        <f>IF(ISTEXT(D784),MAX($C$5:$C783)+1,"")</f>
        <v>726</v>
      </c>
      <c r="D784" s="86" t="s">
        <v>9</v>
      </c>
      <c r="E784" s="177" t="s">
        <v>1701</v>
      </c>
      <c r="F784" s="270" t="s">
        <v>43</v>
      </c>
      <c r="G784" s="223"/>
      <c r="H784" s="248"/>
      <c r="I784" s="225">
        <f t="shared" si="99"/>
        <v>3</v>
      </c>
      <c r="J784" s="226">
        <f t="shared" si="100"/>
        <v>0</v>
      </c>
      <c r="K784" s="227">
        <f>I784*J784</f>
        <v>0</v>
      </c>
      <c r="L784" s="35"/>
    </row>
    <row r="785" spans="2:12" ht="34.950000000000003" customHeight="1" x14ac:dyDescent="0.3">
      <c r="B785" s="105" t="str">
        <f t="shared" si="105"/>
        <v/>
      </c>
      <c r="C785" s="106"/>
      <c r="D785" s="106"/>
      <c r="E785" s="157" t="s">
        <v>1702</v>
      </c>
      <c r="F785" s="194"/>
      <c r="G785" s="108"/>
      <c r="H785" s="108"/>
      <c r="I785" s="108"/>
      <c r="J785" s="108"/>
      <c r="K785" s="108"/>
      <c r="L785" s="108"/>
    </row>
    <row r="786" spans="2:12" ht="34.950000000000003" customHeight="1" x14ac:dyDescent="0.3">
      <c r="B786" s="84" t="str">
        <f t="shared" si="105"/>
        <v>CAD</v>
      </c>
      <c r="C786" s="85">
        <f>IF(ISTEXT(D786),MAX($C$5:$C785)+1,"")</f>
        <v>727</v>
      </c>
      <c r="D786" s="86" t="s">
        <v>9</v>
      </c>
      <c r="E786" s="177" t="s">
        <v>1703</v>
      </c>
      <c r="F786" s="270" t="s">
        <v>43</v>
      </c>
      <c r="G786" s="229"/>
      <c r="H786" s="247"/>
      <c r="I786" s="242">
        <f t="shared" si="99"/>
        <v>3</v>
      </c>
      <c r="J786" s="243">
        <f t="shared" si="100"/>
        <v>0</v>
      </c>
      <c r="K786" s="234">
        <f t="shared" ref="K786:K796" si="107">I786*J786</f>
        <v>0</v>
      </c>
      <c r="L786" s="35"/>
    </row>
    <row r="787" spans="2:12" ht="36.6" customHeight="1" x14ac:dyDescent="0.3">
      <c r="B787" s="84" t="str">
        <f t="shared" si="105"/>
        <v>CAD</v>
      </c>
      <c r="C787" s="85">
        <f>IF(ISTEXT(D787),MAX($C$5:$C786)+1,"")</f>
        <v>728</v>
      </c>
      <c r="D787" s="86" t="s">
        <v>9</v>
      </c>
      <c r="E787" s="177" t="s">
        <v>1704</v>
      </c>
      <c r="F787" s="270" t="s">
        <v>43</v>
      </c>
      <c r="G787" s="229"/>
      <c r="H787" s="247"/>
      <c r="I787" s="242">
        <f t="shared" ref="I787:I848" si="108">VLOOKUP($D787,SpecData,2,FALSE)</f>
        <v>3</v>
      </c>
      <c r="J787" s="243">
        <f t="shared" ref="J787:J848" si="109">VLOOKUP($F787,AvailabilityData,2,FALSE)</f>
        <v>0</v>
      </c>
      <c r="K787" s="234">
        <f t="shared" si="107"/>
        <v>0</v>
      </c>
      <c r="L787" s="35"/>
    </row>
    <row r="788" spans="2:12" ht="34.950000000000003" customHeight="1" x14ac:dyDescent="0.3">
      <c r="B788" s="84" t="str">
        <f t="shared" si="105"/>
        <v>CAD</v>
      </c>
      <c r="C788" s="85">
        <f>IF(ISTEXT(D788),MAX($C$5:$C787)+1,"")</f>
        <v>729</v>
      </c>
      <c r="D788" s="86" t="s">
        <v>9</v>
      </c>
      <c r="E788" s="177" t="s">
        <v>394</v>
      </c>
      <c r="F788" s="270" t="s">
        <v>43</v>
      </c>
      <c r="G788" s="229"/>
      <c r="H788" s="247"/>
      <c r="I788" s="242">
        <f t="shared" si="108"/>
        <v>3</v>
      </c>
      <c r="J788" s="243">
        <f t="shared" si="109"/>
        <v>0</v>
      </c>
      <c r="K788" s="234">
        <f t="shared" si="107"/>
        <v>0</v>
      </c>
      <c r="L788" s="35"/>
    </row>
    <row r="789" spans="2:12" ht="30" customHeight="1" x14ac:dyDescent="0.3">
      <c r="B789" s="84" t="str">
        <f t="shared" si="105"/>
        <v>CAD</v>
      </c>
      <c r="C789" s="85">
        <f>IF(ISTEXT(D789),MAX($C$5:$C788)+1,"")</f>
        <v>730</v>
      </c>
      <c r="D789" s="86" t="s">
        <v>9</v>
      </c>
      <c r="E789" s="177" t="s">
        <v>1299</v>
      </c>
      <c r="F789" s="270" t="s">
        <v>43</v>
      </c>
      <c r="G789" s="229"/>
      <c r="H789" s="247"/>
      <c r="I789" s="242">
        <f t="shared" si="108"/>
        <v>3</v>
      </c>
      <c r="J789" s="243">
        <f t="shared" si="109"/>
        <v>0</v>
      </c>
      <c r="K789" s="234">
        <f t="shared" si="107"/>
        <v>0</v>
      </c>
      <c r="L789" s="35"/>
    </row>
    <row r="790" spans="2:12" ht="34.950000000000003" customHeight="1" x14ac:dyDescent="0.3">
      <c r="B790" s="84" t="str">
        <f t="shared" si="105"/>
        <v>CAD</v>
      </c>
      <c r="C790" s="85">
        <f>IF(ISTEXT(D790),MAX($C$5:$C789)+1,"")</f>
        <v>731</v>
      </c>
      <c r="D790" s="86" t="s">
        <v>9</v>
      </c>
      <c r="E790" s="177" t="s">
        <v>1705</v>
      </c>
      <c r="F790" s="270" t="s">
        <v>43</v>
      </c>
      <c r="G790" s="223"/>
      <c r="H790" s="248"/>
      <c r="I790" s="225">
        <f t="shared" si="108"/>
        <v>3</v>
      </c>
      <c r="J790" s="226">
        <f t="shared" si="109"/>
        <v>0</v>
      </c>
      <c r="K790" s="227">
        <f t="shared" si="107"/>
        <v>0</v>
      </c>
      <c r="L790" s="35"/>
    </row>
    <row r="791" spans="2:12" ht="34.950000000000003" customHeight="1" x14ac:dyDescent="0.3">
      <c r="B791" s="84" t="str">
        <f t="shared" si="105"/>
        <v>CAD</v>
      </c>
      <c r="C791" s="85">
        <f>IF(ISTEXT(D791),MAX($C$5:$C790)+1,"")</f>
        <v>732</v>
      </c>
      <c r="D791" s="86" t="s">
        <v>9</v>
      </c>
      <c r="E791" s="175" t="s">
        <v>1706</v>
      </c>
      <c r="F791" s="270" t="s">
        <v>43</v>
      </c>
      <c r="G791" s="229"/>
      <c r="H791" s="247"/>
      <c r="I791" s="242">
        <f t="shared" si="108"/>
        <v>3</v>
      </c>
      <c r="J791" s="243">
        <f t="shared" si="109"/>
        <v>0</v>
      </c>
      <c r="K791" s="234">
        <f t="shared" si="107"/>
        <v>0</v>
      </c>
      <c r="L791" s="35"/>
    </row>
    <row r="792" spans="2:12" ht="34.950000000000003" customHeight="1" x14ac:dyDescent="0.3">
      <c r="B792" s="84" t="str">
        <f t="shared" si="105"/>
        <v>CAD</v>
      </c>
      <c r="C792" s="85">
        <f>IF(ISTEXT(D792),MAX($C$5:$C791)+1,"")</f>
        <v>733</v>
      </c>
      <c r="D792" s="86" t="s">
        <v>9</v>
      </c>
      <c r="E792" s="174" t="s">
        <v>1707</v>
      </c>
      <c r="F792" s="270" t="s">
        <v>43</v>
      </c>
      <c r="G792" s="229"/>
      <c r="H792" s="247"/>
      <c r="I792" s="242">
        <f t="shared" si="108"/>
        <v>3</v>
      </c>
      <c r="J792" s="243">
        <f t="shared" si="109"/>
        <v>0</v>
      </c>
      <c r="K792" s="234">
        <f t="shared" si="107"/>
        <v>0</v>
      </c>
      <c r="L792" s="35"/>
    </row>
    <row r="793" spans="2:12" ht="34.950000000000003" customHeight="1" x14ac:dyDescent="0.3">
      <c r="B793" s="84" t="str">
        <f t="shared" si="105"/>
        <v>CAD</v>
      </c>
      <c r="C793" s="85">
        <f>IF(ISTEXT(D793),MAX($C$5:$C792)+1,"")</f>
        <v>734</v>
      </c>
      <c r="D793" s="86" t="s">
        <v>10</v>
      </c>
      <c r="E793" s="174" t="s">
        <v>1708</v>
      </c>
      <c r="F793" s="270" t="s">
        <v>43</v>
      </c>
      <c r="G793" s="229"/>
      <c r="H793" s="247"/>
      <c r="I793" s="242">
        <f t="shared" si="108"/>
        <v>2</v>
      </c>
      <c r="J793" s="243">
        <f t="shared" si="109"/>
        <v>0</v>
      </c>
      <c r="K793" s="234">
        <f t="shared" si="107"/>
        <v>0</v>
      </c>
      <c r="L793" s="35"/>
    </row>
    <row r="794" spans="2:12" ht="34.950000000000003" customHeight="1" x14ac:dyDescent="0.3">
      <c r="B794" s="84" t="str">
        <f t="shared" si="105"/>
        <v>CAD</v>
      </c>
      <c r="C794" s="85">
        <f>IF(ISTEXT(D794),MAX($C$5:$C793)+1,"")</f>
        <v>735</v>
      </c>
      <c r="D794" s="86" t="s">
        <v>9</v>
      </c>
      <c r="E794" s="175" t="s">
        <v>1709</v>
      </c>
      <c r="F794" s="270" t="s">
        <v>43</v>
      </c>
      <c r="G794" s="229"/>
      <c r="H794" s="247"/>
      <c r="I794" s="242">
        <f t="shared" si="108"/>
        <v>3</v>
      </c>
      <c r="J794" s="243">
        <f t="shared" si="109"/>
        <v>0</v>
      </c>
      <c r="K794" s="234">
        <f t="shared" si="107"/>
        <v>0</v>
      </c>
      <c r="L794" s="35"/>
    </row>
    <row r="795" spans="2:12" ht="34.950000000000003" customHeight="1" x14ac:dyDescent="0.3">
      <c r="B795" s="84" t="str">
        <f t="shared" si="105"/>
        <v>CAD</v>
      </c>
      <c r="C795" s="85">
        <f>IF(ISTEXT(D795),MAX($C$5:$C794)+1,"")</f>
        <v>736</v>
      </c>
      <c r="D795" s="86" t="s">
        <v>9</v>
      </c>
      <c r="E795" s="174" t="s">
        <v>1710</v>
      </c>
      <c r="F795" s="270" t="s">
        <v>43</v>
      </c>
      <c r="G795" s="229"/>
      <c r="H795" s="247"/>
      <c r="I795" s="242">
        <f t="shared" si="108"/>
        <v>3</v>
      </c>
      <c r="J795" s="243">
        <f t="shared" si="109"/>
        <v>0</v>
      </c>
      <c r="K795" s="234">
        <f t="shared" si="107"/>
        <v>0</v>
      </c>
      <c r="L795" s="35"/>
    </row>
    <row r="796" spans="2:12" ht="34.950000000000003" customHeight="1" x14ac:dyDescent="0.3">
      <c r="B796" s="84" t="str">
        <f t="shared" si="105"/>
        <v>CAD</v>
      </c>
      <c r="C796" s="85">
        <f>IF(ISTEXT(D796),MAX($C$5:$C795)+1,"")</f>
        <v>737</v>
      </c>
      <c r="D796" s="86" t="s">
        <v>10</v>
      </c>
      <c r="E796" s="174" t="s">
        <v>1711</v>
      </c>
      <c r="F796" s="270" t="s">
        <v>43</v>
      </c>
      <c r="G796" s="223"/>
      <c r="H796" s="248"/>
      <c r="I796" s="225">
        <f t="shared" si="108"/>
        <v>2</v>
      </c>
      <c r="J796" s="226">
        <f t="shared" si="109"/>
        <v>0</v>
      </c>
      <c r="K796" s="227">
        <f t="shared" si="107"/>
        <v>0</v>
      </c>
      <c r="L796" s="35"/>
    </row>
    <row r="797" spans="2:12" ht="51.6" customHeight="1" x14ac:dyDescent="0.3">
      <c r="B797" s="84" t="str">
        <f t="shared" si="105"/>
        <v>CAD</v>
      </c>
      <c r="C797" s="85">
        <f>IF(ISTEXT(D797),MAX($C$5:$C796)+1,"")</f>
        <v>738</v>
      </c>
      <c r="D797" s="86" t="s">
        <v>9</v>
      </c>
      <c r="E797" s="174" t="s">
        <v>1712</v>
      </c>
      <c r="F797" s="270" t="s">
        <v>43</v>
      </c>
      <c r="G797" s="229"/>
      <c r="H797" s="247"/>
      <c r="I797" s="242">
        <f t="shared" si="108"/>
        <v>3</v>
      </c>
      <c r="J797" s="243">
        <f t="shared" si="109"/>
        <v>0</v>
      </c>
      <c r="K797" s="234">
        <f t="shared" ref="K797:K803" si="110">I797*J797</f>
        <v>0</v>
      </c>
      <c r="L797" s="35"/>
    </row>
    <row r="798" spans="2:12" ht="34.950000000000003" customHeight="1" x14ac:dyDescent="0.3">
      <c r="B798" s="84" t="str">
        <f t="shared" si="105"/>
        <v>CAD</v>
      </c>
      <c r="C798" s="85">
        <f>IF(ISTEXT(D798),MAX($C$5:$C797)+1,"")</f>
        <v>739</v>
      </c>
      <c r="D798" s="86" t="s">
        <v>9</v>
      </c>
      <c r="E798" s="174" t="s">
        <v>1713</v>
      </c>
      <c r="F798" s="270" t="s">
        <v>43</v>
      </c>
      <c r="G798" s="229"/>
      <c r="H798" s="247"/>
      <c r="I798" s="242">
        <f t="shared" si="108"/>
        <v>3</v>
      </c>
      <c r="J798" s="243">
        <f t="shared" si="109"/>
        <v>0</v>
      </c>
      <c r="K798" s="234">
        <f t="shared" si="110"/>
        <v>0</v>
      </c>
      <c r="L798" s="35"/>
    </row>
    <row r="799" spans="2:12" ht="34.950000000000003" customHeight="1" x14ac:dyDescent="0.3">
      <c r="B799" s="84" t="str">
        <f t="shared" si="105"/>
        <v>CAD</v>
      </c>
      <c r="C799" s="85">
        <f>IF(ISTEXT(D799),MAX($C$5:$C798)+1,"")</f>
        <v>740</v>
      </c>
      <c r="D799" s="86" t="s">
        <v>9</v>
      </c>
      <c r="E799" s="175" t="s">
        <v>1714</v>
      </c>
      <c r="F799" s="270" t="s">
        <v>43</v>
      </c>
      <c r="G799" s="229"/>
      <c r="H799" s="247"/>
      <c r="I799" s="242">
        <f t="shared" si="108"/>
        <v>3</v>
      </c>
      <c r="J799" s="243">
        <f t="shared" si="109"/>
        <v>0</v>
      </c>
      <c r="K799" s="234">
        <f t="shared" si="110"/>
        <v>0</v>
      </c>
      <c r="L799" s="35"/>
    </row>
    <row r="800" spans="2:12" ht="69" customHeight="1" x14ac:dyDescent="0.3">
      <c r="B800" s="84" t="str">
        <f t="shared" si="105"/>
        <v>CAD</v>
      </c>
      <c r="C800" s="85">
        <f>IF(ISTEXT(D800),MAX($C$5:$C799)+1,"")</f>
        <v>741</v>
      </c>
      <c r="D800" s="86" t="s">
        <v>11</v>
      </c>
      <c r="E800" s="175" t="s">
        <v>1715</v>
      </c>
      <c r="F800" s="270" t="s">
        <v>43</v>
      </c>
      <c r="G800" s="229"/>
      <c r="H800" s="247"/>
      <c r="I800" s="242">
        <f t="shared" si="108"/>
        <v>1</v>
      </c>
      <c r="J800" s="243">
        <f t="shared" si="109"/>
        <v>0</v>
      </c>
      <c r="K800" s="234">
        <f t="shared" si="110"/>
        <v>0</v>
      </c>
      <c r="L800" s="35"/>
    </row>
    <row r="801" spans="2:13" ht="34.950000000000003" customHeight="1" x14ac:dyDescent="0.3">
      <c r="B801" s="84" t="str">
        <f t="shared" si="105"/>
        <v>CAD</v>
      </c>
      <c r="C801" s="85">
        <f>IF(ISTEXT(D801),MAX($C$5:$C800)+1,"")</f>
        <v>742</v>
      </c>
      <c r="D801" s="86" t="s">
        <v>9</v>
      </c>
      <c r="E801" s="175" t="s">
        <v>1716</v>
      </c>
      <c r="F801" s="270" t="s">
        <v>43</v>
      </c>
      <c r="G801" s="229"/>
      <c r="H801" s="247"/>
      <c r="I801" s="242">
        <f t="shared" si="108"/>
        <v>3</v>
      </c>
      <c r="J801" s="243">
        <f t="shared" si="109"/>
        <v>0</v>
      </c>
      <c r="K801" s="234">
        <f t="shared" si="110"/>
        <v>0</v>
      </c>
      <c r="L801" s="35"/>
    </row>
    <row r="802" spans="2:13" ht="34.950000000000003" customHeight="1" x14ac:dyDescent="0.3">
      <c r="B802" s="105" t="str">
        <f>IF(C802="","",$B$4)</f>
        <v/>
      </c>
      <c r="C802" s="106"/>
      <c r="D802" s="106"/>
      <c r="E802" s="157" t="s">
        <v>1717</v>
      </c>
      <c r="F802" s="194"/>
      <c r="G802" s="108"/>
      <c r="H802" s="108"/>
      <c r="I802" s="108"/>
      <c r="J802" s="108"/>
      <c r="K802" s="108"/>
      <c r="L802" s="108"/>
    </row>
    <row r="803" spans="2:13" ht="34.950000000000003" customHeight="1" x14ac:dyDescent="0.3">
      <c r="B803" s="84" t="str">
        <f t="shared" si="105"/>
        <v>CAD</v>
      </c>
      <c r="C803" s="85">
        <f>IF(ISTEXT(D803),MAX($C$5:$C802)+1,"")</f>
        <v>743</v>
      </c>
      <c r="D803" s="86" t="s">
        <v>9</v>
      </c>
      <c r="E803" s="180" t="s">
        <v>1718</v>
      </c>
      <c r="F803" s="270" t="s">
        <v>43</v>
      </c>
      <c r="G803" s="229"/>
      <c r="H803" s="247"/>
      <c r="I803" s="242">
        <f t="shared" si="108"/>
        <v>3</v>
      </c>
      <c r="J803" s="243">
        <f t="shared" si="109"/>
        <v>0</v>
      </c>
      <c r="K803" s="234">
        <f t="shared" si="110"/>
        <v>0</v>
      </c>
      <c r="L803" s="35"/>
    </row>
    <row r="804" spans="2:13" ht="34.950000000000003" customHeight="1" x14ac:dyDescent="0.3">
      <c r="B804" s="84" t="str">
        <f t="shared" si="105"/>
        <v>CAD</v>
      </c>
      <c r="C804" s="85">
        <f>IF(ISTEXT(D804),MAX($C$5:$C803)+1,"")</f>
        <v>744</v>
      </c>
      <c r="D804" s="86" t="s">
        <v>9</v>
      </c>
      <c r="E804" s="177" t="s">
        <v>1719</v>
      </c>
      <c r="F804" s="270" t="s">
        <v>43</v>
      </c>
      <c r="G804" s="223"/>
      <c r="H804" s="248"/>
      <c r="I804" s="225">
        <f t="shared" si="108"/>
        <v>3</v>
      </c>
      <c r="J804" s="226">
        <f t="shared" si="109"/>
        <v>0</v>
      </c>
      <c r="K804" s="227">
        <f>I804*J804</f>
        <v>0</v>
      </c>
      <c r="L804" s="35"/>
    </row>
    <row r="805" spans="2:13" ht="34.950000000000003" customHeight="1" x14ac:dyDescent="0.3">
      <c r="B805" s="84" t="str">
        <f t="shared" si="105"/>
        <v>CAD</v>
      </c>
      <c r="C805" s="85">
        <f>IF(ISTEXT(D805),MAX($C$5:$C804)+1,"")</f>
        <v>745</v>
      </c>
      <c r="D805" s="86" t="s">
        <v>9</v>
      </c>
      <c r="E805" s="177" t="s">
        <v>1720</v>
      </c>
      <c r="F805" s="270" t="s">
        <v>43</v>
      </c>
      <c r="G805" s="229"/>
      <c r="H805" s="247"/>
      <c r="I805" s="242">
        <f t="shared" si="108"/>
        <v>3</v>
      </c>
      <c r="J805" s="243">
        <f t="shared" si="109"/>
        <v>0</v>
      </c>
      <c r="K805" s="234">
        <f t="shared" ref="K805:K811" si="111">I805*J805</f>
        <v>0</v>
      </c>
      <c r="L805" s="35"/>
    </row>
    <row r="806" spans="2:13" ht="34.950000000000003" customHeight="1" x14ac:dyDescent="0.3">
      <c r="B806" s="84" t="str">
        <f t="shared" si="105"/>
        <v>CAD</v>
      </c>
      <c r="C806" s="85">
        <f>IF(ISTEXT(D806),MAX($C$5:$C805)+1,"")</f>
        <v>746</v>
      </c>
      <c r="D806" s="86" t="s">
        <v>9</v>
      </c>
      <c r="E806" s="177" t="s">
        <v>1721</v>
      </c>
      <c r="F806" s="270" t="s">
        <v>43</v>
      </c>
      <c r="G806" s="229"/>
      <c r="H806" s="247"/>
      <c r="I806" s="242">
        <f t="shared" si="108"/>
        <v>3</v>
      </c>
      <c r="J806" s="243">
        <f t="shared" si="109"/>
        <v>0</v>
      </c>
      <c r="K806" s="234">
        <f t="shared" si="111"/>
        <v>0</v>
      </c>
      <c r="L806" s="35"/>
    </row>
    <row r="807" spans="2:13" ht="34.950000000000003" customHeight="1" x14ac:dyDescent="0.3">
      <c r="B807" s="84" t="str">
        <f t="shared" si="105"/>
        <v>CAD</v>
      </c>
      <c r="C807" s="85">
        <f>IF(ISTEXT(D807),MAX($C$5:$C806)+1,"")</f>
        <v>747</v>
      </c>
      <c r="D807" s="86" t="s">
        <v>9</v>
      </c>
      <c r="E807" s="177" t="s">
        <v>1722</v>
      </c>
      <c r="F807" s="270" t="s">
        <v>43</v>
      </c>
      <c r="G807" s="229"/>
      <c r="H807" s="247"/>
      <c r="I807" s="242">
        <f t="shared" si="108"/>
        <v>3</v>
      </c>
      <c r="J807" s="243">
        <f t="shared" si="109"/>
        <v>0</v>
      </c>
      <c r="K807" s="234">
        <f t="shared" si="111"/>
        <v>0</v>
      </c>
      <c r="L807" s="35"/>
    </row>
    <row r="808" spans="2:13" ht="34.950000000000003" customHeight="1" x14ac:dyDescent="0.3">
      <c r="B808" s="84" t="str">
        <f t="shared" si="105"/>
        <v>CAD</v>
      </c>
      <c r="C808" s="85">
        <f>IF(ISTEXT(D808),MAX($C$5:$C807)+1,"")</f>
        <v>748</v>
      </c>
      <c r="D808" s="86" t="s">
        <v>10</v>
      </c>
      <c r="E808" s="177" t="s">
        <v>1723</v>
      </c>
      <c r="F808" s="270" t="s">
        <v>43</v>
      </c>
      <c r="G808" s="229"/>
      <c r="H808" s="247"/>
      <c r="I808" s="242">
        <f t="shared" si="108"/>
        <v>2</v>
      </c>
      <c r="J808" s="243">
        <f t="shared" si="109"/>
        <v>0</v>
      </c>
      <c r="K808" s="234">
        <f t="shared" si="111"/>
        <v>0</v>
      </c>
      <c r="L808" s="35"/>
    </row>
    <row r="809" spans="2:13" ht="39.6" customHeight="1" x14ac:dyDescent="0.3">
      <c r="B809" s="84" t="str">
        <f t="shared" si="105"/>
        <v>CAD</v>
      </c>
      <c r="C809" s="85">
        <f>IF(ISTEXT(D809),MAX($C$5:$C808)+1,"")</f>
        <v>749</v>
      </c>
      <c r="D809" s="86" t="s">
        <v>9</v>
      </c>
      <c r="E809" s="177" t="s">
        <v>1724</v>
      </c>
      <c r="F809" s="270" t="s">
        <v>43</v>
      </c>
      <c r="G809" s="229"/>
      <c r="H809" s="247"/>
      <c r="I809" s="242">
        <f t="shared" si="108"/>
        <v>3</v>
      </c>
      <c r="J809" s="243">
        <f t="shared" si="109"/>
        <v>0</v>
      </c>
      <c r="K809" s="234">
        <f t="shared" si="111"/>
        <v>0</v>
      </c>
      <c r="L809" s="35"/>
    </row>
    <row r="810" spans="2:13" ht="34.950000000000003" customHeight="1" x14ac:dyDescent="0.3">
      <c r="B810" s="84" t="str">
        <f t="shared" si="105"/>
        <v>CAD</v>
      </c>
      <c r="C810" s="85">
        <f>IF(ISTEXT(D810),MAX($C$5:$C809)+1,"")</f>
        <v>750</v>
      </c>
      <c r="D810" s="86" t="s">
        <v>11</v>
      </c>
      <c r="E810" s="177" t="s">
        <v>1725</v>
      </c>
      <c r="F810" s="270" t="s">
        <v>43</v>
      </c>
      <c r="G810" s="229"/>
      <c r="H810" s="247"/>
      <c r="I810" s="242">
        <f t="shared" si="108"/>
        <v>1</v>
      </c>
      <c r="J810" s="243">
        <f t="shared" si="109"/>
        <v>0</v>
      </c>
      <c r="K810" s="234">
        <f t="shared" si="111"/>
        <v>0</v>
      </c>
      <c r="L810" s="35"/>
    </row>
    <row r="811" spans="2:13" ht="34.950000000000003" customHeight="1" x14ac:dyDescent="0.3">
      <c r="B811" s="84" t="str">
        <f t="shared" si="105"/>
        <v>CAD</v>
      </c>
      <c r="C811" s="85">
        <f>IF(ISTEXT(D811),MAX($C$5:$C810)+1,"")</f>
        <v>751</v>
      </c>
      <c r="D811" s="86" t="s">
        <v>9</v>
      </c>
      <c r="E811" s="177" t="s">
        <v>1726</v>
      </c>
      <c r="F811" s="270" t="s">
        <v>43</v>
      </c>
      <c r="G811" s="229"/>
      <c r="H811" s="247"/>
      <c r="I811" s="242">
        <f t="shared" si="108"/>
        <v>3</v>
      </c>
      <c r="J811" s="243">
        <f t="shared" si="109"/>
        <v>0</v>
      </c>
      <c r="K811" s="234">
        <f t="shared" si="111"/>
        <v>0</v>
      </c>
      <c r="L811" s="35"/>
    </row>
    <row r="812" spans="2:13" ht="34.950000000000003" customHeight="1" x14ac:dyDescent="0.3">
      <c r="B812" s="84" t="str">
        <f t="shared" si="105"/>
        <v>CAD</v>
      </c>
      <c r="C812" s="85">
        <f>IF(ISTEXT(D812),MAX($C$5:$C811)+1,"")</f>
        <v>752</v>
      </c>
      <c r="D812" s="86" t="s">
        <v>9</v>
      </c>
      <c r="E812" s="177" t="s">
        <v>1727</v>
      </c>
      <c r="F812" s="270" t="s">
        <v>43</v>
      </c>
      <c r="G812" s="223"/>
      <c r="H812" s="248"/>
      <c r="I812" s="225">
        <f t="shared" si="108"/>
        <v>3</v>
      </c>
      <c r="J812" s="226">
        <f t="shared" si="109"/>
        <v>0</v>
      </c>
      <c r="K812" s="227">
        <f t="shared" ref="K812:K827" si="112">I812*J812</f>
        <v>0</v>
      </c>
      <c r="L812" s="35"/>
    </row>
    <row r="813" spans="2:13" ht="34.950000000000003" customHeight="1" x14ac:dyDescent="0.3">
      <c r="B813" s="84" t="str">
        <f t="shared" si="105"/>
        <v>CAD</v>
      </c>
      <c r="C813" s="85">
        <f>IF(ISTEXT(D813),MAX($C$5:$C812)+1,"")</f>
        <v>753</v>
      </c>
      <c r="D813" s="86" t="s">
        <v>9</v>
      </c>
      <c r="E813" s="177" t="s">
        <v>1728</v>
      </c>
      <c r="F813" s="270" t="s">
        <v>43</v>
      </c>
      <c r="G813" s="229"/>
      <c r="H813" s="247"/>
      <c r="I813" s="242">
        <f t="shared" si="108"/>
        <v>3</v>
      </c>
      <c r="J813" s="243">
        <f t="shared" si="109"/>
        <v>0</v>
      </c>
      <c r="K813" s="234">
        <f t="shared" si="112"/>
        <v>0</v>
      </c>
      <c r="L813" s="35"/>
    </row>
    <row r="814" spans="2:13" ht="34.950000000000003" customHeight="1" x14ac:dyDescent="0.3">
      <c r="B814" s="84" t="str">
        <f t="shared" si="105"/>
        <v>CAD</v>
      </c>
      <c r="C814" s="85">
        <f>IF(ISTEXT(D814),MAX($C$5:$C813)+1,"")</f>
        <v>754</v>
      </c>
      <c r="D814" s="86" t="s">
        <v>11</v>
      </c>
      <c r="E814" s="177" t="s">
        <v>1729</v>
      </c>
      <c r="F814" s="270" t="s">
        <v>43</v>
      </c>
      <c r="G814" s="229"/>
      <c r="H814" s="247"/>
      <c r="I814" s="242">
        <f t="shared" si="108"/>
        <v>1</v>
      </c>
      <c r="J814" s="243">
        <f t="shared" si="109"/>
        <v>0</v>
      </c>
      <c r="K814" s="234">
        <f t="shared" si="112"/>
        <v>0</v>
      </c>
      <c r="L814" s="35"/>
      <c r="M814" s="182"/>
    </row>
    <row r="815" spans="2:13" s="104" customFormat="1" ht="36" customHeight="1" x14ac:dyDescent="0.3">
      <c r="B815" s="84" t="str">
        <f t="shared" si="105"/>
        <v>CAD</v>
      </c>
      <c r="C815" s="85">
        <f>IF(ISTEXT(D815),MAX($C$5:$C814)+1,"")</f>
        <v>755</v>
      </c>
      <c r="D815" s="86" t="s">
        <v>10</v>
      </c>
      <c r="E815" s="177" t="s">
        <v>1730</v>
      </c>
      <c r="F815" s="270" t="s">
        <v>43</v>
      </c>
      <c r="G815" s="229"/>
      <c r="H815" s="247"/>
      <c r="I815" s="242">
        <f t="shared" si="108"/>
        <v>2</v>
      </c>
      <c r="J815" s="243">
        <f t="shared" si="109"/>
        <v>0</v>
      </c>
      <c r="K815" s="234">
        <f t="shared" si="112"/>
        <v>0</v>
      </c>
      <c r="L815" s="35"/>
      <c r="M815"/>
    </row>
    <row r="816" spans="2:13" ht="34.950000000000003" customHeight="1" x14ac:dyDescent="0.3">
      <c r="B816" s="84" t="str">
        <f t="shared" si="105"/>
        <v>CAD</v>
      </c>
      <c r="C816" s="85">
        <f>IF(ISTEXT(D816),MAX($C$5:$C815)+1,"")</f>
        <v>756</v>
      </c>
      <c r="D816" s="86" t="s">
        <v>9</v>
      </c>
      <c r="E816" s="174" t="s">
        <v>1731</v>
      </c>
      <c r="F816" s="270" t="s">
        <v>43</v>
      </c>
      <c r="G816" s="229"/>
      <c r="H816" s="247"/>
      <c r="I816" s="242">
        <f t="shared" si="108"/>
        <v>3</v>
      </c>
      <c r="J816" s="243">
        <f t="shared" si="109"/>
        <v>0</v>
      </c>
      <c r="K816" s="234">
        <f t="shared" si="112"/>
        <v>0</v>
      </c>
      <c r="L816" s="35"/>
    </row>
    <row r="817" spans="2:12" ht="34.950000000000003" customHeight="1" x14ac:dyDescent="0.3">
      <c r="B817" s="84" t="str">
        <f t="shared" si="105"/>
        <v>CAD</v>
      </c>
      <c r="C817" s="85">
        <f>IF(ISTEXT(D817),MAX($C$5:$C816)+1,"")</f>
        <v>757</v>
      </c>
      <c r="D817" s="86" t="s">
        <v>9</v>
      </c>
      <c r="E817" s="174" t="s">
        <v>1732</v>
      </c>
      <c r="F817" s="270" t="s">
        <v>43</v>
      </c>
      <c r="G817" s="229"/>
      <c r="H817" s="247"/>
      <c r="I817" s="242">
        <f t="shared" si="108"/>
        <v>3</v>
      </c>
      <c r="J817" s="243">
        <f t="shared" si="109"/>
        <v>0</v>
      </c>
      <c r="K817" s="234">
        <f t="shared" si="112"/>
        <v>0</v>
      </c>
      <c r="L817" s="35"/>
    </row>
    <row r="818" spans="2:12" ht="34.950000000000003" customHeight="1" x14ac:dyDescent="0.3">
      <c r="B818" s="84" t="str">
        <f t="shared" si="105"/>
        <v>CAD</v>
      </c>
      <c r="C818" s="85">
        <f>IF(ISTEXT(D818),MAX($C$5:$C817)+1,"")</f>
        <v>758</v>
      </c>
      <c r="D818" s="86" t="s">
        <v>9</v>
      </c>
      <c r="E818" s="174" t="s">
        <v>1733</v>
      </c>
      <c r="F818" s="270" t="s">
        <v>43</v>
      </c>
      <c r="G818" s="223"/>
      <c r="H818" s="248"/>
      <c r="I818" s="225">
        <f t="shared" si="108"/>
        <v>3</v>
      </c>
      <c r="J818" s="226">
        <f t="shared" si="109"/>
        <v>0</v>
      </c>
      <c r="K818" s="227">
        <f t="shared" si="112"/>
        <v>0</v>
      </c>
      <c r="L818" s="35"/>
    </row>
    <row r="819" spans="2:12" ht="34.950000000000003" customHeight="1" x14ac:dyDescent="0.3">
      <c r="B819" s="84" t="str">
        <f t="shared" si="105"/>
        <v>CAD</v>
      </c>
      <c r="C819" s="85">
        <f>IF(ISTEXT(D819),MAX($C$5:$C818)+1,"")</f>
        <v>759</v>
      </c>
      <c r="D819" s="86" t="s">
        <v>9</v>
      </c>
      <c r="E819" s="174" t="s">
        <v>1734</v>
      </c>
      <c r="F819" s="270" t="s">
        <v>43</v>
      </c>
      <c r="G819" s="229"/>
      <c r="H819" s="247"/>
      <c r="I819" s="242">
        <f t="shared" si="108"/>
        <v>3</v>
      </c>
      <c r="J819" s="243">
        <f t="shared" si="109"/>
        <v>0</v>
      </c>
      <c r="K819" s="234">
        <f t="shared" si="112"/>
        <v>0</v>
      </c>
      <c r="L819" s="35"/>
    </row>
    <row r="820" spans="2:12" ht="34.950000000000003" customHeight="1" x14ac:dyDescent="0.3">
      <c r="B820" s="84" t="str">
        <f t="shared" si="105"/>
        <v>CAD</v>
      </c>
      <c r="C820" s="85">
        <f>IF(ISTEXT(D820),MAX($C$5:$C819)+1,"")</f>
        <v>760</v>
      </c>
      <c r="D820" s="86" t="s">
        <v>9</v>
      </c>
      <c r="E820" s="174" t="s">
        <v>1735</v>
      </c>
      <c r="F820" s="270" t="s">
        <v>43</v>
      </c>
      <c r="G820" s="229"/>
      <c r="H820" s="247"/>
      <c r="I820" s="242">
        <f t="shared" si="108"/>
        <v>3</v>
      </c>
      <c r="J820" s="243">
        <f t="shared" si="109"/>
        <v>0</v>
      </c>
      <c r="K820" s="234">
        <f t="shared" si="112"/>
        <v>0</v>
      </c>
      <c r="L820" s="35"/>
    </row>
    <row r="821" spans="2:12" ht="34.950000000000003" customHeight="1" x14ac:dyDescent="0.3">
      <c r="B821" s="84" t="str">
        <f t="shared" si="105"/>
        <v>CAD</v>
      </c>
      <c r="C821" s="85">
        <f>IF(ISTEXT(D821),MAX($C$5:$C820)+1,"")</f>
        <v>761</v>
      </c>
      <c r="D821" s="86" t="s">
        <v>9</v>
      </c>
      <c r="E821" s="175" t="s">
        <v>1736</v>
      </c>
      <c r="F821" s="270" t="s">
        <v>43</v>
      </c>
      <c r="G821" s="229"/>
      <c r="H821" s="247"/>
      <c r="I821" s="242">
        <f t="shared" si="108"/>
        <v>3</v>
      </c>
      <c r="J821" s="243">
        <f t="shared" si="109"/>
        <v>0</v>
      </c>
      <c r="K821" s="234">
        <f t="shared" si="112"/>
        <v>0</v>
      </c>
      <c r="L821" s="35"/>
    </row>
    <row r="822" spans="2:12" ht="51.6" customHeight="1" x14ac:dyDescent="0.3">
      <c r="B822" s="84" t="str">
        <f t="shared" si="105"/>
        <v>CAD</v>
      </c>
      <c r="C822" s="85">
        <f>IF(ISTEXT(D822),MAX($C$5:$C821)+1,"")</f>
        <v>762</v>
      </c>
      <c r="D822" s="86" t="s">
        <v>9</v>
      </c>
      <c r="E822" s="175" t="s">
        <v>1737</v>
      </c>
      <c r="F822" s="270" t="s">
        <v>43</v>
      </c>
      <c r="G822" s="229"/>
      <c r="H822" s="247"/>
      <c r="I822" s="242">
        <f t="shared" si="108"/>
        <v>3</v>
      </c>
      <c r="J822" s="243">
        <f t="shared" si="109"/>
        <v>0</v>
      </c>
      <c r="K822" s="234">
        <f t="shared" si="112"/>
        <v>0</v>
      </c>
      <c r="L822" s="35"/>
    </row>
    <row r="823" spans="2:12" ht="34.950000000000003" customHeight="1" x14ac:dyDescent="0.3">
      <c r="B823" s="84" t="str">
        <f t="shared" si="105"/>
        <v>CAD</v>
      </c>
      <c r="C823" s="85">
        <f>IF(ISTEXT(D823),MAX($C$5:$C822)+1,"")</f>
        <v>763</v>
      </c>
      <c r="D823" s="86" t="s">
        <v>9</v>
      </c>
      <c r="E823" s="175" t="s">
        <v>1738</v>
      </c>
      <c r="F823" s="270" t="s">
        <v>43</v>
      </c>
      <c r="G823" s="229"/>
      <c r="H823" s="247"/>
      <c r="I823" s="242">
        <f t="shared" si="108"/>
        <v>3</v>
      </c>
      <c r="J823" s="243">
        <f t="shared" si="109"/>
        <v>0</v>
      </c>
      <c r="K823" s="234">
        <f t="shared" si="112"/>
        <v>0</v>
      </c>
      <c r="L823" s="35"/>
    </row>
    <row r="824" spans="2:12" ht="34.950000000000003" customHeight="1" x14ac:dyDescent="0.3">
      <c r="B824" s="84" t="str">
        <f t="shared" si="105"/>
        <v>CAD</v>
      </c>
      <c r="C824" s="85">
        <f>IF(ISTEXT(D824),MAX($C$5:$C823)+1,"")</f>
        <v>764</v>
      </c>
      <c r="D824" s="86" t="s">
        <v>9</v>
      </c>
      <c r="E824" s="175" t="s">
        <v>1739</v>
      </c>
      <c r="F824" s="270" t="s">
        <v>43</v>
      </c>
      <c r="G824" s="223"/>
      <c r="H824" s="248"/>
      <c r="I824" s="225">
        <f t="shared" si="108"/>
        <v>3</v>
      </c>
      <c r="J824" s="226">
        <f t="shared" si="109"/>
        <v>0</v>
      </c>
      <c r="K824" s="227">
        <f t="shared" si="112"/>
        <v>0</v>
      </c>
      <c r="L824" s="35"/>
    </row>
    <row r="825" spans="2:12" ht="34.950000000000003" customHeight="1" x14ac:dyDescent="0.3">
      <c r="B825" s="84" t="str">
        <f t="shared" si="105"/>
        <v>CAD</v>
      </c>
      <c r="C825" s="85">
        <f>IF(ISTEXT(D825),MAX($C$5:$C824)+1,"")</f>
        <v>765</v>
      </c>
      <c r="D825" s="86" t="s">
        <v>9</v>
      </c>
      <c r="E825" s="175" t="s">
        <v>1740</v>
      </c>
      <c r="F825" s="270" t="s">
        <v>43</v>
      </c>
      <c r="G825" s="229"/>
      <c r="H825" s="247"/>
      <c r="I825" s="242">
        <f t="shared" si="108"/>
        <v>3</v>
      </c>
      <c r="J825" s="243">
        <f t="shared" si="109"/>
        <v>0</v>
      </c>
      <c r="K825" s="234">
        <f t="shared" si="112"/>
        <v>0</v>
      </c>
      <c r="L825" s="35"/>
    </row>
    <row r="826" spans="2:12" ht="34.950000000000003" customHeight="1" x14ac:dyDescent="0.3">
      <c r="B826" s="84" t="str">
        <f t="shared" si="105"/>
        <v>CAD</v>
      </c>
      <c r="C826" s="85">
        <f>IF(ISTEXT(D826),MAX($C$5:$C825)+1,"")</f>
        <v>766</v>
      </c>
      <c r="D826" s="86" t="s">
        <v>10</v>
      </c>
      <c r="E826" s="175" t="s">
        <v>1741</v>
      </c>
      <c r="F826" s="270" t="s">
        <v>43</v>
      </c>
      <c r="G826" s="229"/>
      <c r="H826" s="247"/>
      <c r="I826" s="242">
        <f t="shared" si="108"/>
        <v>2</v>
      </c>
      <c r="J826" s="243">
        <f t="shared" si="109"/>
        <v>0</v>
      </c>
      <c r="K826" s="234">
        <f t="shared" si="112"/>
        <v>0</v>
      </c>
      <c r="L826" s="35"/>
    </row>
    <row r="827" spans="2:12" ht="34.950000000000003" customHeight="1" x14ac:dyDescent="0.3">
      <c r="B827" s="84" t="str">
        <f t="shared" ref="B827:B834" si="113">IF(C827="","",$B$4)</f>
        <v>CAD</v>
      </c>
      <c r="C827" s="85">
        <f>IF(ISTEXT(D827),MAX($C$5:$C826)+1,"")</f>
        <v>767</v>
      </c>
      <c r="D827" s="86" t="s">
        <v>11</v>
      </c>
      <c r="E827" s="176" t="s">
        <v>1742</v>
      </c>
      <c r="F827" s="270" t="s">
        <v>43</v>
      </c>
      <c r="G827" s="229"/>
      <c r="H827" s="247"/>
      <c r="I827" s="242">
        <f t="shared" si="108"/>
        <v>1</v>
      </c>
      <c r="J827" s="243">
        <f t="shared" si="109"/>
        <v>0</v>
      </c>
      <c r="K827" s="234">
        <f t="shared" si="112"/>
        <v>0</v>
      </c>
      <c r="L827" s="35"/>
    </row>
    <row r="828" spans="2:12" ht="34.950000000000003" customHeight="1" x14ac:dyDescent="0.3">
      <c r="B828" s="103" t="s">
        <v>1743</v>
      </c>
      <c r="C828" s="103"/>
      <c r="D828" s="103"/>
      <c r="E828" s="103"/>
      <c r="F828" s="194"/>
      <c r="G828" s="103"/>
      <c r="H828" s="103"/>
      <c r="I828" s="103"/>
      <c r="J828" s="103"/>
      <c r="K828" s="103"/>
      <c r="L828" s="103"/>
    </row>
    <row r="829" spans="2:12" ht="34.950000000000003" customHeight="1" x14ac:dyDescent="0.3">
      <c r="B829" s="84" t="str">
        <f t="shared" si="113"/>
        <v>CAD</v>
      </c>
      <c r="C829" s="85">
        <f>IF(ISTEXT(D829),MAX($C$5:$C828)+1,"")</f>
        <v>768</v>
      </c>
      <c r="D829" s="86" t="s">
        <v>9</v>
      </c>
      <c r="E829" s="173" t="s">
        <v>1744</v>
      </c>
      <c r="F829" s="270" t="s">
        <v>43</v>
      </c>
      <c r="G829" s="229"/>
      <c r="H829" s="247"/>
      <c r="I829" s="242">
        <f t="shared" si="108"/>
        <v>3</v>
      </c>
      <c r="J829" s="243">
        <f t="shared" si="109"/>
        <v>0</v>
      </c>
      <c r="K829" s="234">
        <f t="shared" ref="K829:K854" si="114">I829*J829</f>
        <v>0</v>
      </c>
      <c r="L829" s="35"/>
    </row>
    <row r="830" spans="2:12" ht="34.950000000000003" customHeight="1" x14ac:dyDescent="0.3">
      <c r="B830" s="84" t="str">
        <f t="shared" si="113"/>
        <v>CAD</v>
      </c>
      <c r="C830" s="85">
        <f>IF(ISTEXT(D830),MAX($C$5:$C829)+1,"")</f>
        <v>769</v>
      </c>
      <c r="D830" s="86" t="s">
        <v>9</v>
      </c>
      <c r="E830" s="173" t="s">
        <v>1745</v>
      </c>
      <c r="F830" s="270" t="s">
        <v>43</v>
      </c>
      <c r="G830" s="223"/>
      <c r="H830" s="248"/>
      <c r="I830" s="225">
        <f t="shared" si="108"/>
        <v>3</v>
      </c>
      <c r="J830" s="226">
        <f t="shared" si="109"/>
        <v>0</v>
      </c>
      <c r="K830" s="227">
        <f t="shared" si="114"/>
        <v>0</v>
      </c>
      <c r="L830" s="35"/>
    </row>
    <row r="831" spans="2:12" ht="34.950000000000003" customHeight="1" x14ac:dyDescent="0.3">
      <c r="B831" s="84" t="str">
        <f t="shared" si="113"/>
        <v>CAD</v>
      </c>
      <c r="C831" s="85">
        <f>IF(ISTEXT(D831),MAX($C$5:$C830)+1,"")</f>
        <v>770</v>
      </c>
      <c r="D831" s="86" t="s">
        <v>9</v>
      </c>
      <c r="E831" s="174" t="s">
        <v>1746</v>
      </c>
      <c r="F831" s="270" t="s">
        <v>43</v>
      </c>
      <c r="G831" s="229"/>
      <c r="H831" s="247"/>
      <c r="I831" s="242">
        <f t="shared" si="108"/>
        <v>3</v>
      </c>
      <c r="J831" s="243">
        <f t="shared" si="109"/>
        <v>0</v>
      </c>
      <c r="K831" s="234">
        <f t="shared" si="114"/>
        <v>0</v>
      </c>
      <c r="L831" s="35"/>
    </row>
    <row r="832" spans="2:12" ht="34.950000000000003" customHeight="1" x14ac:dyDescent="0.3">
      <c r="B832" s="84" t="str">
        <f t="shared" si="113"/>
        <v>CAD</v>
      </c>
      <c r="C832" s="85">
        <f>IF(ISTEXT(D832),MAX($C$5:$C831)+1,"")</f>
        <v>771</v>
      </c>
      <c r="D832" s="86" t="s">
        <v>9</v>
      </c>
      <c r="E832" s="174" t="s">
        <v>1747</v>
      </c>
      <c r="F832" s="270" t="s">
        <v>43</v>
      </c>
      <c r="G832" s="229"/>
      <c r="H832" s="247"/>
      <c r="I832" s="242">
        <f t="shared" si="108"/>
        <v>3</v>
      </c>
      <c r="J832" s="243">
        <f t="shared" si="109"/>
        <v>0</v>
      </c>
      <c r="K832" s="234">
        <f t="shared" si="114"/>
        <v>0</v>
      </c>
      <c r="L832" s="35"/>
    </row>
    <row r="833" spans="2:12" ht="34.950000000000003" customHeight="1" x14ac:dyDescent="0.3">
      <c r="B833" s="84" t="str">
        <f t="shared" si="113"/>
        <v>CAD</v>
      </c>
      <c r="C833" s="85">
        <f>IF(ISTEXT(D833),MAX($C$5:$C832)+1,"")</f>
        <v>772</v>
      </c>
      <c r="D833" s="86" t="s">
        <v>9</v>
      </c>
      <c r="E833" s="174" t="s">
        <v>1748</v>
      </c>
      <c r="F833" s="270" t="s">
        <v>43</v>
      </c>
      <c r="G833" s="229"/>
      <c r="H833" s="247"/>
      <c r="I833" s="242">
        <f t="shared" si="108"/>
        <v>3</v>
      </c>
      <c r="J833" s="243">
        <f t="shared" si="109"/>
        <v>0</v>
      </c>
      <c r="K833" s="234">
        <f t="shared" si="114"/>
        <v>0</v>
      </c>
      <c r="L833" s="35"/>
    </row>
    <row r="834" spans="2:12" ht="34.950000000000003" customHeight="1" x14ac:dyDescent="0.3">
      <c r="B834" s="84" t="str">
        <f t="shared" si="113"/>
        <v>CAD</v>
      </c>
      <c r="C834" s="85">
        <f>IF(ISTEXT(D834),MAX($C$5:$C833)+1,"")</f>
        <v>773</v>
      </c>
      <c r="D834" s="86" t="s">
        <v>10</v>
      </c>
      <c r="E834" s="174" t="s">
        <v>1749</v>
      </c>
      <c r="F834" s="270" t="s">
        <v>43</v>
      </c>
      <c r="G834" s="229"/>
      <c r="H834" s="247"/>
      <c r="I834" s="242">
        <f t="shared" si="108"/>
        <v>2</v>
      </c>
      <c r="J834" s="243">
        <f t="shared" si="109"/>
        <v>0</v>
      </c>
      <c r="K834" s="234">
        <f t="shared" si="114"/>
        <v>0</v>
      </c>
      <c r="L834" s="35"/>
    </row>
    <row r="835" spans="2:12" ht="34.950000000000003" customHeight="1" x14ac:dyDescent="0.3">
      <c r="B835" s="84" t="str">
        <f t="shared" ref="B835:B865" si="115">IF(C835="","",$B$4)</f>
        <v>CAD</v>
      </c>
      <c r="C835" s="85">
        <f>IF(ISTEXT(D835),MAX($C$5:$C834)+1,"")</f>
        <v>774</v>
      </c>
      <c r="D835" s="86" t="s">
        <v>10</v>
      </c>
      <c r="E835" s="174" t="s">
        <v>1750</v>
      </c>
      <c r="F835" s="270" t="s">
        <v>43</v>
      </c>
      <c r="G835" s="229"/>
      <c r="H835" s="247"/>
      <c r="I835" s="242">
        <f t="shared" si="108"/>
        <v>2</v>
      </c>
      <c r="J835" s="243">
        <f t="shared" si="109"/>
        <v>0</v>
      </c>
      <c r="K835" s="234">
        <f t="shared" si="114"/>
        <v>0</v>
      </c>
      <c r="L835" s="35"/>
    </row>
    <row r="836" spans="2:12" ht="34.950000000000003" customHeight="1" x14ac:dyDescent="0.3">
      <c r="B836" s="84" t="str">
        <f t="shared" si="115"/>
        <v>CAD</v>
      </c>
      <c r="C836" s="85">
        <f>IF(ISTEXT(D836),MAX($C$5:$C835)+1,"")</f>
        <v>775</v>
      </c>
      <c r="D836" s="86" t="s">
        <v>10</v>
      </c>
      <c r="E836" s="174" t="s">
        <v>1751</v>
      </c>
      <c r="F836" s="270" t="s">
        <v>43</v>
      </c>
      <c r="G836" s="223"/>
      <c r="H836" s="248"/>
      <c r="I836" s="225">
        <f t="shared" si="108"/>
        <v>2</v>
      </c>
      <c r="J836" s="226">
        <f t="shared" si="109"/>
        <v>0</v>
      </c>
      <c r="K836" s="227">
        <f t="shared" si="114"/>
        <v>0</v>
      </c>
      <c r="L836" s="35"/>
    </row>
    <row r="837" spans="2:12" ht="34.950000000000003" customHeight="1" x14ac:dyDescent="0.3">
      <c r="B837" s="84" t="str">
        <f t="shared" si="115"/>
        <v>CAD</v>
      </c>
      <c r="C837" s="85">
        <f>IF(ISTEXT(D837),MAX($C$5:$C836)+1,"")</f>
        <v>776</v>
      </c>
      <c r="D837" s="86" t="s">
        <v>10</v>
      </c>
      <c r="E837" s="174" t="s">
        <v>1752</v>
      </c>
      <c r="F837" s="270" t="s">
        <v>43</v>
      </c>
      <c r="G837" s="229"/>
      <c r="H837" s="247"/>
      <c r="I837" s="242">
        <f t="shared" si="108"/>
        <v>2</v>
      </c>
      <c r="J837" s="243">
        <f t="shared" si="109"/>
        <v>0</v>
      </c>
      <c r="K837" s="234">
        <f t="shared" si="114"/>
        <v>0</v>
      </c>
      <c r="L837" s="35"/>
    </row>
    <row r="838" spans="2:12" ht="47.4" customHeight="1" x14ac:dyDescent="0.3">
      <c r="B838" s="84" t="str">
        <f t="shared" si="115"/>
        <v>CAD</v>
      </c>
      <c r="C838" s="85">
        <f>IF(ISTEXT(D838),MAX($C$5:$C837)+1,"")</f>
        <v>777</v>
      </c>
      <c r="D838" s="86" t="s">
        <v>10</v>
      </c>
      <c r="E838" s="174" t="s">
        <v>1753</v>
      </c>
      <c r="F838" s="270" t="s">
        <v>43</v>
      </c>
      <c r="G838" s="229"/>
      <c r="H838" s="247"/>
      <c r="I838" s="242">
        <f t="shared" si="108"/>
        <v>2</v>
      </c>
      <c r="J838" s="243">
        <f t="shared" si="109"/>
        <v>0</v>
      </c>
      <c r="K838" s="234">
        <f t="shared" si="114"/>
        <v>0</v>
      </c>
      <c r="L838" s="35"/>
    </row>
    <row r="839" spans="2:12" ht="47.4" customHeight="1" x14ac:dyDescent="0.3">
      <c r="B839" s="84" t="str">
        <f t="shared" si="115"/>
        <v>CAD</v>
      </c>
      <c r="C839" s="85">
        <f>IF(ISTEXT(D839),MAX($C$5:$C838)+1,"")</f>
        <v>778</v>
      </c>
      <c r="D839" s="86" t="s">
        <v>11</v>
      </c>
      <c r="E839" s="174" t="s">
        <v>1754</v>
      </c>
      <c r="F839" s="270" t="s">
        <v>43</v>
      </c>
      <c r="G839" s="229"/>
      <c r="H839" s="247"/>
      <c r="I839" s="242">
        <f t="shared" si="108"/>
        <v>1</v>
      </c>
      <c r="J839" s="243">
        <f t="shared" si="109"/>
        <v>0</v>
      </c>
      <c r="K839" s="234">
        <f t="shared" si="114"/>
        <v>0</v>
      </c>
      <c r="L839" s="35"/>
    </row>
    <row r="840" spans="2:12" ht="34.950000000000003" customHeight="1" x14ac:dyDescent="0.3">
      <c r="B840" s="84" t="str">
        <f t="shared" si="115"/>
        <v>CAD</v>
      </c>
      <c r="C840" s="85">
        <f>IF(ISTEXT(D840),MAX($C$5:$C839)+1,"")</f>
        <v>779</v>
      </c>
      <c r="D840" s="86" t="s">
        <v>9</v>
      </c>
      <c r="E840" s="174" t="s">
        <v>1755</v>
      </c>
      <c r="F840" s="270" t="s">
        <v>43</v>
      </c>
      <c r="G840" s="229"/>
      <c r="H840" s="247"/>
      <c r="I840" s="242">
        <f t="shared" si="108"/>
        <v>3</v>
      </c>
      <c r="J840" s="243">
        <f t="shared" si="109"/>
        <v>0</v>
      </c>
      <c r="K840" s="234">
        <f t="shared" si="114"/>
        <v>0</v>
      </c>
      <c r="L840" s="35"/>
    </row>
    <row r="841" spans="2:12" ht="34.950000000000003" customHeight="1" x14ac:dyDescent="0.3">
      <c r="B841" s="84" t="str">
        <f t="shared" si="115"/>
        <v>CAD</v>
      </c>
      <c r="C841" s="85">
        <f>IF(ISTEXT(D841),MAX($C$5:$C840)+1,"")</f>
        <v>780</v>
      </c>
      <c r="D841" s="86" t="s">
        <v>9</v>
      </c>
      <c r="E841" s="174" t="s">
        <v>1756</v>
      </c>
      <c r="F841" s="270" t="s">
        <v>43</v>
      </c>
      <c r="G841" s="229"/>
      <c r="H841" s="247"/>
      <c r="I841" s="242">
        <f t="shared" si="108"/>
        <v>3</v>
      </c>
      <c r="J841" s="243">
        <f t="shared" si="109"/>
        <v>0</v>
      </c>
      <c r="K841" s="234">
        <f t="shared" si="114"/>
        <v>0</v>
      </c>
      <c r="L841" s="35"/>
    </row>
    <row r="842" spans="2:12" ht="34.950000000000003" customHeight="1" x14ac:dyDescent="0.3">
      <c r="B842" s="84" t="str">
        <f t="shared" si="115"/>
        <v>CAD</v>
      </c>
      <c r="C842" s="85">
        <f>IF(ISTEXT(D842),MAX($C$5:$C841)+1,"")</f>
        <v>781</v>
      </c>
      <c r="D842" s="86" t="s">
        <v>9</v>
      </c>
      <c r="E842" s="174" t="s">
        <v>1757</v>
      </c>
      <c r="F842" s="270" t="s">
        <v>43</v>
      </c>
      <c r="G842" s="223"/>
      <c r="H842" s="248"/>
      <c r="I842" s="225">
        <f t="shared" si="108"/>
        <v>3</v>
      </c>
      <c r="J842" s="226">
        <f t="shared" si="109"/>
        <v>0</v>
      </c>
      <c r="K842" s="227">
        <f t="shared" si="114"/>
        <v>0</v>
      </c>
      <c r="L842" s="35"/>
    </row>
    <row r="843" spans="2:12" ht="34.950000000000003" customHeight="1" x14ac:dyDescent="0.3">
      <c r="B843" s="84" t="str">
        <f t="shared" si="115"/>
        <v>CAD</v>
      </c>
      <c r="C843" s="85">
        <f>IF(ISTEXT(D843),MAX($C$5:$C842)+1,"")</f>
        <v>782</v>
      </c>
      <c r="D843" s="86" t="s">
        <v>9</v>
      </c>
      <c r="E843" s="174" t="s">
        <v>1758</v>
      </c>
      <c r="F843" s="270" t="s">
        <v>43</v>
      </c>
      <c r="G843" s="229"/>
      <c r="H843" s="247"/>
      <c r="I843" s="242">
        <f t="shared" si="108"/>
        <v>3</v>
      </c>
      <c r="J843" s="243">
        <f t="shared" si="109"/>
        <v>0</v>
      </c>
      <c r="K843" s="234">
        <f t="shared" si="114"/>
        <v>0</v>
      </c>
      <c r="L843" s="35"/>
    </row>
    <row r="844" spans="2:12" ht="34.950000000000003" customHeight="1" x14ac:dyDescent="0.3">
      <c r="B844" s="84" t="str">
        <f t="shared" si="115"/>
        <v>CAD</v>
      </c>
      <c r="C844" s="85">
        <f>IF(ISTEXT(D844),MAX($C$5:$C843)+1,"")</f>
        <v>783</v>
      </c>
      <c r="D844" s="86" t="s">
        <v>10</v>
      </c>
      <c r="E844" s="174" t="s">
        <v>1759</v>
      </c>
      <c r="F844" s="270" t="s">
        <v>43</v>
      </c>
      <c r="G844" s="229"/>
      <c r="H844" s="247"/>
      <c r="I844" s="242">
        <f t="shared" si="108"/>
        <v>2</v>
      </c>
      <c r="J844" s="243">
        <f t="shared" si="109"/>
        <v>0</v>
      </c>
      <c r="K844" s="234">
        <f t="shared" si="114"/>
        <v>0</v>
      </c>
      <c r="L844" s="35"/>
    </row>
    <row r="845" spans="2:12" ht="34.950000000000003" customHeight="1" x14ac:dyDescent="0.3">
      <c r="B845" s="84" t="str">
        <f t="shared" si="115"/>
        <v>CAD</v>
      </c>
      <c r="C845" s="85">
        <f>IF(ISTEXT(D845),MAX($C$5:$C844)+1,"")</f>
        <v>784</v>
      </c>
      <c r="D845" s="86" t="s">
        <v>10</v>
      </c>
      <c r="E845" s="174" t="s">
        <v>1760</v>
      </c>
      <c r="F845" s="270" t="s">
        <v>43</v>
      </c>
      <c r="G845" s="229"/>
      <c r="H845" s="247"/>
      <c r="I845" s="242">
        <f t="shared" si="108"/>
        <v>2</v>
      </c>
      <c r="J845" s="243">
        <f t="shared" si="109"/>
        <v>0</v>
      </c>
      <c r="K845" s="234">
        <f t="shared" si="114"/>
        <v>0</v>
      </c>
      <c r="L845" s="35"/>
    </row>
    <row r="846" spans="2:12" ht="34.950000000000003" customHeight="1" x14ac:dyDescent="0.3">
      <c r="B846" s="84" t="str">
        <f t="shared" si="115"/>
        <v>CAD</v>
      </c>
      <c r="C846" s="85">
        <f>IF(ISTEXT(D846),MAX($C$5:$C845)+1,"")</f>
        <v>785</v>
      </c>
      <c r="D846" s="86" t="s">
        <v>9</v>
      </c>
      <c r="E846" s="174" t="s">
        <v>1761</v>
      </c>
      <c r="F846" s="270" t="s">
        <v>43</v>
      </c>
      <c r="G846" s="229"/>
      <c r="H846" s="247"/>
      <c r="I846" s="242">
        <f t="shared" si="108"/>
        <v>3</v>
      </c>
      <c r="J846" s="243">
        <f t="shared" si="109"/>
        <v>0</v>
      </c>
      <c r="K846" s="234">
        <f t="shared" si="114"/>
        <v>0</v>
      </c>
      <c r="L846" s="35"/>
    </row>
    <row r="847" spans="2:12" ht="34.950000000000003" customHeight="1" x14ac:dyDescent="0.3">
      <c r="B847" s="84" t="str">
        <f t="shared" si="115"/>
        <v>CAD</v>
      </c>
      <c r="C847" s="85">
        <f>IF(ISTEXT(D847),MAX($C$5:$C846)+1,"")</f>
        <v>786</v>
      </c>
      <c r="D847" s="86" t="s">
        <v>9</v>
      </c>
      <c r="E847" s="174" t="s">
        <v>1762</v>
      </c>
      <c r="F847" s="270" t="s">
        <v>43</v>
      </c>
      <c r="G847" s="229"/>
      <c r="H847" s="247"/>
      <c r="I847" s="242">
        <f t="shared" si="108"/>
        <v>3</v>
      </c>
      <c r="J847" s="243">
        <f t="shared" si="109"/>
        <v>0</v>
      </c>
      <c r="K847" s="234">
        <f t="shared" si="114"/>
        <v>0</v>
      </c>
      <c r="L847" s="35"/>
    </row>
    <row r="848" spans="2:12" ht="30" customHeight="1" x14ac:dyDescent="0.3">
      <c r="B848" s="84" t="str">
        <f t="shared" si="115"/>
        <v>CAD</v>
      </c>
      <c r="C848" s="85">
        <f>IF(ISTEXT(D848),MAX($C$5:$C847)+1,"")</f>
        <v>787</v>
      </c>
      <c r="D848" s="86" t="s">
        <v>9</v>
      </c>
      <c r="E848" s="174" t="s">
        <v>1763</v>
      </c>
      <c r="F848" s="270" t="s">
        <v>43</v>
      </c>
      <c r="G848" s="223"/>
      <c r="H848" s="248"/>
      <c r="I848" s="225">
        <f t="shared" si="108"/>
        <v>3</v>
      </c>
      <c r="J848" s="226">
        <f t="shared" si="109"/>
        <v>0</v>
      </c>
      <c r="K848" s="227">
        <f t="shared" si="114"/>
        <v>0</v>
      </c>
      <c r="L848" s="35"/>
    </row>
    <row r="849" spans="2:12" ht="34.950000000000003" customHeight="1" x14ac:dyDescent="0.3">
      <c r="B849" s="84" t="str">
        <f t="shared" si="115"/>
        <v>CAD</v>
      </c>
      <c r="C849" s="85">
        <f>IF(ISTEXT(D849),MAX($C$5:$C848)+1,"")</f>
        <v>788</v>
      </c>
      <c r="D849" s="86" t="s">
        <v>9</v>
      </c>
      <c r="E849" s="174" t="s">
        <v>1764</v>
      </c>
      <c r="F849" s="270" t="s">
        <v>43</v>
      </c>
      <c r="G849" s="229"/>
      <c r="H849" s="247"/>
      <c r="I849" s="242">
        <f t="shared" ref="I849:I905" si="116">VLOOKUP($D849,SpecData,2,FALSE)</f>
        <v>3</v>
      </c>
      <c r="J849" s="243">
        <f t="shared" ref="J849:J905" si="117">VLOOKUP($F849,AvailabilityData,2,FALSE)</f>
        <v>0</v>
      </c>
      <c r="K849" s="234">
        <f t="shared" si="114"/>
        <v>0</v>
      </c>
      <c r="L849" s="35"/>
    </row>
    <row r="850" spans="2:12" ht="34.950000000000003" customHeight="1" x14ac:dyDescent="0.3">
      <c r="B850" s="84" t="str">
        <f t="shared" si="115"/>
        <v>CAD</v>
      </c>
      <c r="C850" s="85">
        <f>IF(ISTEXT(D850),MAX($C$5:$C849)+1,"")</f>
        <v>789</v>
      </c>
      <c r="D850" s="86" t="s">
        <v>9</v>
      </c>
      <c r="E850" s="174" t="s">
        <v>1765</v>
      </c>
      <c r="F850" s="270" t="s">
        <v>43</v>
      </c>
      <c r="G850" s="229"/>
      <c r="H850" s="247"/>
      <c r="I850" s="242">
        <f t="shared" si="116"/>
        <v>3</v>
      </c>
      <c r="J850" s="243">
        <f t="shared" si="117"/>
        <v>0</v>
      </c>
      <c r="K850" s="234">
        <f t="shared" si="114"/>
        <v>0</v>
      </c>
      <c r="L850" s="35"/>
    </row>
    <row r="851" spans="2:12" ht="34.950000000000003" customHeight="1" x14ac:dyDescent="0.3">
      <c r="B851" s="84" t="str">
        <f t="shared" si="115"/>
        <v>CAD</v>
      </c>
      <c r="C851" s="85">
        <f>IF(ISTEXT(D851),MAX($C$5:$C850)+1,"")</f>
        <v>790</v>
      </c>
      <c r="D851" s="86" t="s">
        <v>9</v>
      </c>
      <c r="E851" s="174" t="s">
        <v>1766</v>
      </c>
      <c r="F851" s="270" t="s">
        <v>43</v>
      </c>
      <c r="G851" s="229"/>
      <c r="H851" s="247"/>
      <c r="I851" s="242">
        <f t="shared" si="116"/>
        <v>3</v>
      </c>
      <c r="J851" s="243">
        <f t="shared" si="117"/>
        <v>0</v>
      </c>
      <c r="K851" s="234">
        <f t="shared" si="114"/>
        <v>0</v>
      </c>
      <c r="L851" s="35"/>
    </row>
    <row r="852" spans="2:12" ht="34.950000000000003" customHeight="1" x14ac:dyDescent="0.3">
      <c r="B852" s="84" t="str">
        <f t="shared" si="115"/>
        <v>CAD</v>
      </c>
      <c r="C852" s="85">
        <f>IF(ISTEXT(D852),MAX($C$5:$C851)+1,"")</f>
        <v>791</v>
      </c>
      <c r="D852" s="86" t="s">
        <v>9</v>
      </c>
      <c r="E852" s="179" t="s">
        <v>1767</v>
      </c>
      <c r="F852" s="270" t="s">
        <v>43</v>
      </c>
      <c r="G852" s="229"/>
      <c r="H852" s="247"/>
      <c r="I852" s="242">
        <f t="shared" si="116"/>
        <v>3</v>
      </c>
      <c r="J852" s="243">
        <f t="shared" si="117"/>
        <v>0</v>
      </c>
      <c r="K852" s="234">
        <f t="shared" si="114"/>
        <v>0</v>
      </c>
      <c r="L852" s="35"/>
    </row>
    <row r="853" spans="2:12" ht="34.950000000000003" customHeight="1" x14ac:dyDescent="0.3">
      <c r="B853" s="84" t="str">
        <f t="shared" si="115"/>
        <v>CAD</v>
      </c>
      <c r="C853" s="85">
        <f>IF(ISTEXT(D853),MAX($C$5:$C852)+1,"")</f>
        <v>792</v>
      </c>
      <c r="D853" s="86" t="s">
        <v>9</v>
      </c>
      <c r="E853" s="179" t="s">
        <v>1768</v>
      </c>
      <c r="F853" s="270" t="s">
        <v>43</v>
      </c>
      <c r="G853" s="229"/>
      <c r="H853" s="247"/>
      <c r="I853" s="242">
        <f t="shared" si="116"/>
        <v>3</v>
      </c>
      <c r="J853" s="243">
        <f t="shared" si="117"/>
        <v>0</v>
      </c>
      <c r="K853" s="234">
        <f t="shared" si="114"/>
        <v>0</v>
      </c>
      <c r="L853" s="35"/>
    </row>
    <row r="854" spans="2:12" ht="34.950000000000003" customHeight="1" x14ac:dyDescent="0.3">
      <c r="B854" s="84" t="str">
        <f t="shared" si="115"/>
        <v>CAD</v>
      </c>
      <c r="C854" s="85">
        <f>IF(ISTEXT(D854),MAX($C$5:$C853)+1,"")</f>
        <v>793</v>
      </c>
      <c r="D854" s="86" t="s">
        <v>9</v>
      </c>
      <c r="E854" s="179" t="s">
        <v>1769</v>
      </c>
      <c r="F854" s="270" t="s">
        <v>43</v>
      </c>
      <c r="G854" s="223"/>
      <c r="H854" s="248"/>
      <c r="I854" s="225">
        <f t="shared" si="116"/>
        <v>3</v>
      </c>
      <c r="J854" s="226">
        <f t="shared" si="117"/>
        <v>0</v>
      </c>
      <c r="K854" s="227">
        <f t="shared" si="114"/>
        <v>0</v>
      </c>
      <c r="L854" s="35"/>
    </row>
    <row r="855" spans="2:12" ht="34.950000000000003" customHeight="1" x14ac:dyDescent="0.3">
      <c r="B855" s="84" t="str">
        <f t="shared" si="115"/>
        <v>CAD</v>
      </c>
      <c r="C855" s="85">
        <f>IF(ISTEXT(D855),MAX($C$5:$C854)+1,"")</f>
        <v>794</v>
      </c>
      <c r="D855" s="86" t="s">
        <v>9</v>
      </c>
      <c r="E855" s="179" t="s">
        <v>1770</v>
      </c>
      <c r="F855" s="270" t="s">
        <v>43</v>
      </c>
      <c r="G855" s="229"/>
      <c r="H855" s="247"/>
      <c r="I855" s="242">
        <f t="shared" si="116"/>
        <v>3</v>
      </c>
      <c r="J855" s="243">
        <f t="shared" si="117"/>
        <v>0</v>
      </c>
      <c r="K855" s="234">
        <f t="shared" ref="K855:K860" si="118">I855*J855</f>
        <v>0</v>
      </c>
      <c r="L855" s="35"/>
    </row>
    <row r="856" spans="2:12" ht="34.950000000000003" customHeight="1" x14ac:dyDescent="0.3">
      <c r="B856" s="84" t="str">
        <f t="shared" si="115"/>
        <v>CAD</v>
      </c>
      <c r="C856" s="85">
        <f>IF(ISTEXT(D856),MAX($C$5:$C855)+1,"")</f>
        <v>795</v>
      </c>
      <c r="D856" s="86" t="s">
        <v>9</v>
      </c>
      <c r="E856" s="179" t="s">
        <v>1771</v>
      </c>
      <c r="F856" s="270" t="s">
        <v>43</v>
      </c>
      <c r="G856" s="229"/>
      <c r="H856" s="247"/>
      <c r="I856" s="242">
        <f t="shared" si="116"/>
        <v>3</v>
      </c>
      <c r="J856" s="243">
        <f t="shared" si="117"/>
        <v>0</v>
      </c>
      <c r="K856" s="234">
        <f t="shared" si="118"/>
        <v>0</v>
      </c>
      <c r="L856" s="35"/>
    </row>
    <row r="857" spans="2:12" ht="34.950000000000003" customHeight="1" x14ac:dyDescent="0.3">
      <c r="B857" s="84" t="str">
        <f t="shared" si="115"/>
        <v>CAD</v>
      </c>
      <c r="C857" s="85">
        <f>IF(ISTEXT(D857),MAX($C$5:$C856)+1,"")</f>
        <v>796</v>
      </c>
      <c r="D857" s="86" t="s">
        <v>9</v>
      </c>
      <c r="E857" s="179" t="s">
        <v>1772</v>
      </c>
      <c r="F857" s="270" t="s">
        <v>43</v>
      </c>
      <c r="G857" s="229"/>
      <c r="H857" s="247"/>
      <c r="I857" s="242">
        <f t="shared" si="116"/>
        <v>3</v>
      </c>
      <c r="J857" s="243">
        <f t="shared" si="117"/>
        <v>0</v>
      </c>
      <c r="K857" s="234">
        <f t="shared" si="118"/>
        <v>0</v>
      </c>
      <c r="L857" s="35"/>
    </row>
    <row r="858" spans="2:12" ht="34.950000000000003" customHeight="1" x14ac:dyDescent="0.3">
      <c r="B858" s="84" t="str">
        <f t="shared" si="115"/>
        <v>CAD</v>
      </c>
      <c r="C858" s="85">
        <f>IF(ISTEXT(D858),MAX($C$5:$C857)+1,"")</f>
        <v>797</v>
      </c>
      <c r="D858" s="86" t="s">
        <v>9</v>
      </c>
      <c r="E858" s="179" t="s">
        <v>1773</v>
      </c>
      <c r="F858" s="270" t="s">
        <v>43</v>
      </c>
      <c r="G858" s="229"/>
      <c r="H858" s="247"/>
      <c r="I858" s="242">
        <f t="shared" si="116"/>
        <v>3</v>
      </c>
      <c r="J858" s="243">
        <f t="shared" si="117"/>
        <v>0</v>
      </c>
      <c r="K858" s="234">
        <f t="shared" si="118"/>
        <v>0</v>
      </c>
      <c r="L858" s="35"/>
    </row>
    <row r="859" spans="2:12" ht="34.950000000000003" customHeight="1" x14ac:dyDescent="0.3">
      <c r="B859" s="84" t="str">
        <f t="shared" si="115"/>
        <v>CAD</v>
      </c>
      <c r="C859" s="85">
        <f>IF(ISTEXT(D859),MAX($C$5:$C858)+1,"")</f>
        <v>798</v>
      </c>
      <c r="D859" s="86" t="s">
        <v>9</v>
      </c>
      <c r="E859" s="179" t="s">
        <v>1774</v>
      </c>
      <c r="F859" s="270" t="s">
        <v>43</v>
      </c>
      <c r="G859" s="229"/>
      <c r="H859" s="247"/>
      <c r="I859" s="242">
        <f t="shared" si="116"/>
        <v>3</v>
      </c>
      <c r="J859" s="243">
        <f t="shared" si="117"/>
        <v>0</v>
      </c>
      <c r="K859" s="234">
        <f t="shared" si="118"/>
        <v>0</v>
      </c>
      <c r="L859" s="35"/>
    </row>
    <row r="860" spans="2:12" ht="34.950000000000003" customHeight="1" x14ac:dyDescent="0.3">
      <c r="B860" s="84" t="str">
        <f t="shared" si="115"/>
        <v>CAD</v>
      </c>
      <c r="C860" s="85">
        <f>IF(ISTEXT(D860),MAX($C$5:$C859)+1,"")</f>
        <v>799</v>
      </c>
      <c r="D860" s="86" t="s">
        <v>9</v>
      </c>
      <c r="E860" s="179" t="s">
        <v>1775</v>
      </c>
      <c r="F860" s="270" t="s">
        <v>43</v>
      </c>
      <c r="G860" s="229"/>
      <c r="H860" s="247"/>
      <c r="I860" s="242">
        <f t="shared" si="116"/>
        <v>3</v>
      </c>
      <c r="J860" s="243">
        <f t="shared" si="117"/>
        <v>0</v>
      </c>
      <c r="K860" s="234">
        <f t="shared" si="118"/>
        <v>0</v>
      </c>
      <c r="L860" s="35"/>
    </row>
    <row r="861" spans="2:12" ht="34.950000000000003" customHeight="1" x14ac:dyDescent="0.3">
      <c r="B861" s="105" t="str">
        <f t="shared" si="115"/>
        <v/>
      </c>
      <c r="C861" s="106" t="str">
        <f>IF(ISTEXT(D861),MAX($C$5:$C860)+1,"")</f>
        <v/>
      </c>
      <c r="D861" s="106"/>
      <c r="E861" s="157" t="s">
        <v>1776</v>
      </c>
      <c r="F861" s="194"/>
      <c r="G861" s="108"/>
      <c r="H861" s="108"/>
      <c r="I861" s="108"/>
      <c r="J861" s="108"/>
      <c r="K861" s="108"/>
      <c r="L861" s="108"/>
    </row>
    <row r="862" spans="2:12" ht="34.950000000000003" customHeight="1" x14ac:dyDescent="0.3">
      <c r="B862" s="84" t="str">
        <f t="shared" si="115"/>
        <v>CAD</v>
      </c>
      <c r="C862" s="85">
        <f>IF(ISTEXT(D862),MAX($C$5:$C860)+1,"")</f>
        <v>800</v>
      </c>
      <c r="D862" s="86" t="s">
        <v>9</v>
      </c>
      <c r="E862" s="180" t="s">
        <v>1777</v>
      </c>
      <c r="F862" s="270" t="s">
        <v>43</v>
      </c>
      <c r="G862" s="229"/>
      <c r="H862" s="247"/>
      <c r="I862" s="242">
        <f t="shared" si="116"/>
        <v>3</v>
      </c>
      <c r="J862" s="243">
        <f t="shared" si="117"/>
        <v>0</v>
      </c>
      <c r="K862" s="234">
        <f t="shared" ref="K862:K879" si="119">I862*J862</f>
        <v>0</v>
      </c>
      <c r="L862" s="35"/>
    </row>
    <row r="863" spans="2:12" ht="34.950000000000003" customHeight="1" x14ac:dyDescent="0.3">
      <c r="B863" s="84" t="str">
        <f t="shared" si="115"/>
        <v>CAD</v>
      </c>
      <c r="C863" s="85">
        <f>IF(ISTEXT(D863),MAX($C$5:$C862)+1,"")</f>
        <v>801</v>
      </c>
      <c r="D863" s="86" t="s">
        <v>9</v>
      </c>
      <c r="E863" s="177" t="s">
        <v>1778</v>
      </c>
      <c r="F863" s="270" t="s">
        <v>43</v>
      </c>
      <c r="G863" s="223"/>
      <c r="H863" s="248"/>
      <c r="I863" s="225">
        <f t="shared" si="116"/>
        <v>3</v>
      </c>
      <c r="J863" s="226">
        <f t="shared" si="117"/>
        <v>0</v>
      </c>
      <c r="K863" s="227">
        <f t="shared" si="119"/>
        <v>0</v>
      </c>
      <c r="L863" s="35"/>
    </row>
    <row r="864" spans="2:12" ht="34.950000000000003" customHeight="1" x14ac:dyDescent="0.3">
      <c r="B864" s="84" t="str">
        <f t="shared" si="115"/>
        <v>CAD</v>
      </c>
      <c r="C864" s="85">
        <f>IF(ISTEXT(D864),MAX($C$5:$C863)+1,"")</f>
        <v>802</v>
      </c>
      <c r="D864" s="86" t="s">
        <v>9</v>
      </c>
      <c r="E864" s="177" t="s">
        <v>1779</v>
      </c>
      <c r="F864" s="270" t="s">
        <v>43</v>
      </c>
      <c r="G864" s="229"/>
      <c r="H864" s="247"/>
      <c r="I864" s="242">
        <f t="shared" si="116"/>
        <v>3</v>
      </c>
      <c r="J864" s="243">
        <f t="shared" si="117"/>
        <v>0</v>
      </c>
      <c r="K864" s="234">
        <f t="shared" si="119"/>
        <v>0</v>
      </c>
      <c r="L864" s="35"/>
    </row>
    <row r="865" spans="2:12" ht="34.950000000000003" customHeight="1" x14ac:dyDescent="0.3">
      <c r="B865" s="84" t="str">
        <f t="shared" si="115"/>
        <v>CAD</v>
      </c>
      <c r="C865" s="85">
        <f>IF(ISTEXT(D865),MAX($C$5:$C864)+1,"")</f>
        <v>803</v>
      </c>
      <c r="D865" s="86" t="s">
        <v>9</v>
      </c>
      <c r="E865" s="177" t="s">
        <v>1780</v>
      </c>
      <c r="F865" s="270" t="s">
        <v>43</v>
      </c>
      <c r="G865" s="229"/>
      <c r="H865" s="247"/>
      <c r="I865" s="242">
        <f t="shared" si="116"/>
        <v>3</v>
      </c>
      <c r="J865" s="243">
        <f t="shared" si="117"/>
        <v>0</v>
      </c>
      <c r="K865" s="234">
        <f t="shared" si="119"/>
        <v>0</v>
      </c>
      <c r="L865" s="35"/>
    </row>
    <row r="866" spans="2:12" ht="34.950000000000003" customHeight="1" x14ac:dyDescent="0.3">
      <c r="B866" s="84" t="str">
        <f t="shared" ref="B866:B872" si="120">IF(C866="","",$B$4)</f>
        <v>CAD</v>
      </c>
      <c r="C866" s="85">
        <f>IF(ISTEXT(D866),MAX($C$5:$C865)+1,"")</f>
        <v>804</v>
      </c>
      <c r="D866" s="86" t="s">
        <v>9</v>
      </c>
      <c r="E866" s="177" t="s">
        <v>1781</v>
      </c>
      <c r="F866" s="270" t="s">
        <v>43</v>
      </c>
      <c r="G866" s="229"/>
      <c r="H866" s="247"/>
      <c r="I866" s="242">
        <f t="shared" si="116"/>
        <v>3</v>
      </c>
      <c r="J866" s="243">
        <f t="shared" si="117"/>
        <v>0</v>
      </c>
      <c r="K866" s="234">
        <f t="shared" si="119"/>
        <v>0</v>
      </c>
      <c r="L866" s="35"/>
    </row>
    <row r="867" spans="2:12" ht="30" customHeight="1" x14ac:dyDescent="0.3">
      <c r="B867" s="84" t="str">
        <f t="shared" si="120"/>
        <v>CAD</v>
      </c>
      <c r="C867" s="85">
        <f>IF(ISTEXT(D867),MAX($C$5:$C866)+1,"")</f>
        <v>805</v>
      </c>
      <c r="D867" s="86" t="s">
        <v>11</v>
      </c>
      <c r="E867" s="177" t="s">
        <v>1782</v>
      </c>
      <c r="F867" s="270" t="s">
        <v>43</v>
      </c>
      <c r="G867" s="229"/>
      <c r="H867" s="247"/>
      <c r="I867" s="242">
        <f t="shared" si="116"/>
        <v>1</v>
      </c>
      <c r="J867" s="243">
        <f t="shared" si="117"/>
        <v>0</v>
      </c>
      <c r="K867" s="234">
        <f t="shared" si="119"/>
        <v>0</v>
      </c>
      <c r="L867" s="35"/>
    </row>
    <row r="868" spans="2:12" ht="34.950000000000003" customHeight="1" x14ac:dyDescent="0.3">
      <c r="B868" s="84" t="str">
        <f t="shared" si="120"/>
        <v>CAD</v>
      </c>
      <c r="C868" s="85">
        <f>IF(ISTEXT(D868),MAX($C$5:$C867)+1,"")</f>
        <v>806</v>
      </c>
      <c r="D868" s="86" t="s">
        <v>9</v>
      </c>
      <c r="E868" s="177" t="s">
        <v>1783</v>
      </c>
      <c r="F868" s="270" t="s">
        <v>43</v>
      </c>
      <c r="G868" s="229"/>
      <c r="H868" s="247"/>
      <c r="I868" s="242">
        <f t="shared" si="116"/>
        <v>3</v>
      </c>
      <c r="J868" s="243">
        <f t="shared" si="117"/>
        <v>0</v>
      </c>
      <c r="K868" s="234">
        <f t="shared" si="119"/>
        <v>0</v>
      </c>
      <c r="L868" s="35"/>
    </row>
    <row r="869" spans="2:12" ht="34.950000000000003" customHeight="1" x14ac:dyDescent="0.3">
      <c r="B869" s="84" t="str">
        <f t="shared" si="120"/>
        <v>CAD</v>
      </c>
      <c r="C869" s="85">
        <f>IF(ISTEXT(D869),MAX($C$5:$C868)+1,"")</f>
        <v>807</v>
      </c>
      <c r="D869" s="86" t="s">
        <v>9</v>
      </c>
      <c r="E869" s="177" t="s">
        <v>1784</v>
      </c>
      <c r="F869" s="270" t="s">
        <v>43</v>
      </c>
      <c r="G869" s="229"/>
      <c r="H869" s="247"/>
      <c r="I869" s="242">
        <f t="shared" si="116"/>
        <v>3</v>
      </c>
      <c r="J869" s="243">
        <f t="shared" si="117"/>
        <v>0</v>
      </c>
      <c r="K869" s="234">
        <f t="shared" si="119"/>
        <v>0</v>
      </c>
      <c r="L869" s="35"/>
    </row>
    <row r="870" spans="2:12" ht="34.950000000000003" customHeight="1" x14ac:dyDescent="0.3">
      <c r="B870" s="84" t="str">
        <f t="shared" si="120"/>
        <v>CAD</v>
      </c>
      <c r="C870" s="85">
        <f>IF(ISTEXT(D870),MAX($C$5:$C869)+1,"")</f>
        <v>808</v>
      </c>
      <c r="D870" s="86" t="s">
        <v>9</v>
      </c>
      <c r="E870" s="177" t="s">
        <v>1785</v>
      </c>
      <c r="F870" s="270" t="s">
        <v>43</v>
      </c>
      <c r="G870" s="229"/>
      <c r="H870" s="247"/>
      <c r="I870" s="242">
        <f t="shared" si="116"/>
        <v>3</v>
      </c>
      <c r="J870" s="243">
        <f t="shared" si="117"/>
        <v>0</v>
      </c>
      <c r="K870" s="234">
        <f t="shared" si="119"/>
        <v>0</v>
      </c>
      <c r="L870" s="35"/>
    </row>
    <row r="871" spans="2:12" ht="34.950000000000003" customHeight="1" x14ac:dyDescent="0.3">
      <c r="B871" s="84" t="str">
        <f t="shared" si="120"/>
        <v>CAD</v>
      </c>
      <c r="C871" s="85">
        <f>IF(ISTEXT(D871),MAX($C$5:$C870)+1,"")</f>
        <v>809</v>
      </c>
      <c r="D871" s="86" t="s">
        <v>9</v>
      </c>
      <c r="E871" s="177" t="s">
        <v>1786</v>
      </c>
      <c r="F871" s="270" t="s">
        <v>43</v>
      </c>
      <c r="G871" s="223"/>
      <c r="H871" s="248"/>
      <c r="I871" s="225">
        <f t="shared" si="116"/>
        <v>3</v>
      </c>
      <c r="J871" s="226">
        <f t="shared" si="117"/>
        <v>0</v>
      </c>
      <c r="K871" s="227">
        <f t="shared" si="119"/>
        <v>0</v>
      </c>
      <c r="L871" s="35"/>
    </row>
    <row r="872" spans="2:12" ht="34.950000000000003" customHeight="1" x14ac:dyDescent="0.3">
      <c r="B872" s="84" t="str">
        <f t="shared" si="120"/>
        <v>CAD</v>
      </c>
      <c r="C872" s="85">
        <f>IF(ISTEXT(D872),MAX($C$5:$C871)+1,"")</f>
        <v>810</v>
      </c>
      <c r="D872" s="86" t="s">
        <v>9</v>
      </c>
      <c r="E872" s="177" t="s">
        <v>1787</v>
      </c>
      <c r="F872" s="270" t="s">
        <v>43</v>
      </c>
      <c r="G872" s="229"/>
      <c r="H872" s="247"/>
      <c r="I872" s="242">
        <f t="shared" si="116"/>
        <v>3</v>
      </c>
      <c r="J872" s="243">
        <f t="shared" si="117"/>
        <v>0</v>
      </c>
      <c r="K872" s="234">
        <f t="shared" si="119"/>
        <v>0</v>
      </c>
      <c r="L872" s="35"/>
    </row>
    <row r="873" spans="2:12" ht="34.950000000000003" customHeight="1" x14ac:dyDescent="0.3">
      <c r="B873" s="84" t="str">
        <f t="shared" ref="B873:B895" si="121">IF(C873="","",$B$4)</f>
        <v>CAD</v>
      </c>
      <c r="C873" s="85">
        <f>IF(ISTEXT(D873),MAX($C$5:$C872)+1,"")</f>
        <v>811</v>
      </c>
      <c r="D873" s="86" t="s">
        <v>10</v>
      </c>
      <c r="E873" s="177" t="s">
        <v>1788</v>
      </c>
      <c r="F873" s="270" t="s">
        <v>43</v>
      </c>
      <c r="G873" s="229"/>
      <c r="H873" s="247"/>
      <c r="I873" s="242">
        <f t="shared" si="116"/>
        <v>2</v>
      </c>
      <c r="J873" s="243">
        <f t="shared" si="117"/>
        <v>0</v>
      </c>
      <c r="K873" s="234">
        <f t="shared" si="119"/>
        <v>0</v>
      </c>
      <c r="L873" s="35"/>
    </row>
    <row r="874" spans="2:12" ht="34.950000000000003" customHeight="1" x14ac:dyDescent="0.3">
      <c r="B874" s="84" t="str">
        <f t="shared" si="121"/>
        <v>CAD</v>
      </c>
      <c r="C874" s="85">
        <f>IF(ISTEXT(D874),MAX($C$5:$C873)+1,"")</f>
        <v>812</v>
      </c>
      <c r="D874" s="86" t="s">
        <v>9</v>
      </c>
      <c r="E874" s="177" t="s">
        <v>1789</v>
      </c>
      <c r="F874" s="270" t="s">
        <v>43</v>
      </c>
      <c r="G874" s="229"/>
      <c r="H874" s="247"/>
      <c r="I874" s="242">
        <f t="shared" si="116"/>
        <v>3</v>
      </c>
      <c r="J874" s="243">
        <f t="shared" si="117"/>
        <v>0</v>
      </c>
      <c r="K874" s="234">
        <f t="shared" si="119"/>
        <v>0</v>
      </c>
      <c r="L874" s="35"/>
    </row>
    <row r="875" spans="2:12" ht="34.950000000000003" customHeight="1" x14ac:dyDescent="0.3">
      <c r="B875" s="84" t="str">
        <f t="shared" si="121"/>
        <v>CAD</v>
      </c>
      <c r="C875" s="85">
        <f>IF(ISTEXT(D875),MAX($C$5:$C874)+1,"")</f>
        <v>813</v>
      </c>
      <c r="D875" s="86" t="s">
        <v>9</v>
      </c>
      <c r="E875" s="177" t="s">
        <v>1790</v>
      </c>
      <c r="F875" s="270" t="s">
        <v>43</v>
      </c>
      <c r="G875" s="229"/>
      <c r="H875" s="247"/>
      <c r="I875" s="242">
        <f t="shared" si="116"/>
        <v>3</v>
      </c>
      <c r="J875" s="243">
        <f t="shared" si="117"/>
        <v>0</v>
      </c>
      <c r="K875" s="234">
        <f t="shared" si="119"/>
        <v>0</v>
      </c>
      <c r="L875" s="35"/>
    </row>
    <row r="876" spans="2:12" ht="34.950000000000003" customHeight="1" x14ac:dyDescent="0.3">
      <c r="B876" s="84" t="str">
        <f t="shared" si="121"/>
        <v>CAD</v>
      </c>
      <c r="C876" s="85">
        <f>IF(ISTEXT(D876),MAX($C$5:$C875)+1,"")</f>
        <v>814</v>
      </c>
      <c r="D876" s="86" t="s">
        <v>9</v>
      </c>
      <c r="E876" s="177" t="s">
        <v>1791</v>
      </c>
      <c r="F876" s="270" t="s">
        <v>43</v>
      </c>
      <c r="G876" s="229"/>
      <c r="H876" s="247"/>
      <c r="I876" s="242">
        <f t="shared" si="116"/>
        <v>3</v>
      </c>
      <c r="J876" s="243">
        <f t="shared" si="117"/>
        <v>0</v>
      </c>
      <c r="K876" s="234">
        <f t="shared" si="119"/>
        <v>0</v>
      </c>
      <c r="L876" s="35"/>
    </row>
    <row r="877" spans="2:12" ht="34.950000000000003" customHeight="1" x14ac:dyDescent="0.3">
      <c r="B877" s="84" t="str">
        <f t="shared" si="121"/>
        <v>CAD</v>
      </c>
      <c r="C877" s="85">
        <f>IF(ISTEXT(D877),MAX($C$5:$C876)+1,"")</f>
        <v>815</v>
      </c>
      <c r="D877" s="86" t="s">
        <v>10</v>
      </c>
      <c r="E877" s="177" t="s">
        <v>1792</v>
      </c>
      <c r="F877" s="270" t="s">
        <v>43</v>
      </c>
      <c r="G877" s="223"/>
      <c r="H877" s="248"/>
      <c r="I877" s="225">
        <f t="shared" si="116"/>
        <v>2</v>
      </c>
      <c r="J877" s="226">
        <f t="shared" si="117"/>
        <v>0</v>
      </c>
      <c r="K877" s="227">
        <f t="shared" si="119"/>
        <v>0</v>
      </c>
      <c r="L877" s="35"/>
    </row>
    <row r="878" spans="2:12" ht="30" customHeight="1" x14ac:dyDescent="0.3">
      <c r="B878" s="84" t="str">
        <f t="shared" si="121"/>
        <v>CAD</v>
      </c>
      <c r="C878" s="85">
        <f>IF(ISTEXT(D878),MAX($C$5:$C877)+1,"")</f>
        <v>816</v>
      </c>
      <c r="D878" s="86" t="s">
        <v>9</v>
      </c>
      <c r="E878" s="175" t="s">
        <v>1793</v>
      </c>
      <c r="F878" s="270" t="s">
        <v>43</v>
      </c>
      <c r="G878" s="229"/>
      <c r="H878" s="247"/>
      <c r="I878" s="242">
        <f t="shared" si="116"/>
        <v>3</v>
      </c>
      <c r="J878" s="243">
        <f t="shared" si="117"/>
        <v>0</v>
      </c>
      <c r="K878" s="234">
        <f t="shared" si="119"/>
        <v>0</v>
      </c>
      <c r="L878" s="35"/>
    </row>
    <row r="879" spans="2:12" ht="34.950000000000003" customHeight="1" x14ac:dyDescent="0.3">
      <c r="B879" s="84" t="str">
        <f t="shared" si="121"/>
        <v>CAD</v>
      </c>
      <c r="C879" s="85">
        <f>IF(ISTEXT(D879),MAX($C$5:$C878)+1,"")</f>
        <v>817</v>
      </c>
      <c r="D879" s="86" t="s">
        <v>10</v>
      </c>
      <c r="E879" s="179" t="s">
        <v>1794</v>
      </c>
      <c r="F879" s="270" t="s">
        <v>43</v>
      </c>
      <c r="G879" s="229"/>
      <c r="H879" s="247"/>
      <c r="I879" s="242">
        <f t="shared" si="116"/>
        <v>2</v>
      </c>
      <c r="J879" s="243">
        <f t="shared" si="117"/>
        <v>0</v>
      </c>
      <c r="K879" s="234">
        <f t="shared" si="119"/>
        <v>0</v>
      </c>
      <c r="L879" s="35"/>
    </row>
    <row r="880" spans="2:12" ht="34.950000000000003" customHeight="1" x14ac:dyDescent="0.3">
      <c r="B880" s="105" t="str">
        <f>IF(C880="","",$B$4)</f>
        <v/>
      </c>
      <c r="C880" s="106" t="str">
        <f>IF(ISTEXT(D880),MAX($C$5:$C878)+1,"")</f>
        <v/>
      </c>
      <c r="D880" s="106"/>
      <c r="E880" s="157" t="s">
        <v>1795</v>
      </c>
      <c r="F880" s="194"/>
      <c r="G880" s="108"/>
      <c r="H880" s="108"/>
      <c r="I880" s="108"/>
      <c r="J880" s="108"/>
      <c r="K880" s="108"/>
      <c r="L880" s="108"/>
    </row>
    <row r="881" spans="2:12" ht="34.950000000000003" customHeight="1" x14ac:dyDescent="0.3">
      <c r="B881" s="84" t="str">
        <f t="shared" si="121"/>
        <v>CAD</v>
      </c>
      <c r="C881" s="85">
        <f>IF(ISTEXT(D881),MAX($C$5:$C880)+1,"")</f>
        <v>818</v>
      </c>
      <c r="D881" s="86" t="s">
        <v>9</v>
      </c>
      <c r="E881" s="180" t="s">
        <v>1796</v>
      </c>
      <c r="F881" s="270" t="s">
        <v>43</v>
      </c>
      <c r="G881" s="229"/>
      <c r="H881" s="247"/>
      <c r="I881" s="242">
        <f t="shared" si="116"/>
        <v>3</v>
      </c>
      <c r="J881" s="243">
        <f t="shared" si="117"/>
        <v>0</v>
      </c>
      <c r="K881" s="234">
        <f t="shared" ref="K881:K890" si="122">I881*J881</f>
        <v>0</v>
      </c>
      <c r="L881" s="35"/>
    </row>
    <row r="882" spans="2:12" ht="34.950000000000003" customHeight="1" x14ac:dyDescent="0.3">
      <c r="B882" s="84" t="str">
        <f t="shared" si="121"/>
        <v>CAD</v>
      </c>
      <c r="C882" s="85">
        <f>IF(ISTEXT(D882),MAX($C$5:$C881)+1,"")</f>
        <v>819</v>
      </c>
      <c r="D882" s="86" t="s">
        <v>9</v>
      </c>
      <c r="E882" s="177" t="s">
        <v>1797</v>
      </c>
      <c r="F882" s="270" t="s">
        <v>43</v>
      </c>
      <c r="G882" s="229"/>
      <c r="H882" s="247"/>
      <c r="I882" s="242">
        <f t="shared" si="116"/>
        <v>3</v>
      </c>
      <c r="J882" s="243">
        <f t="shared" si="117"/>
        <v>0</v>
      </c>
      <c r="K882" s="234">
        <f t="shared" si="122"/>
        <v>0</v>
      </c>
      <c r="L882" s="35"/>
    </row>
    <row r="883" spans="2:12" ht="34.950000000000003" customHeight="1" x14ac:dyDescent="0.3">
      <c r="B883" s="84" t="str">
        <f t="shared" si="121"/>
        <v>CAD</v>
      </c>
      <c r="C883" s="85">
        <f>IF(ISTEXT(D883),MAX($C$5:$C882)+1,"")</f>
        <v>820</v>
      </c>
      <c r="D883" s="86" t="s">
        <v>9</v>
      </c>
      <c r="E883" s="177" t="s">
        <v>1704</v>
      </c>
      <c r="F883" s="270" t="s">
        <v>43</v>
      </c>
      <c r="G883" s="223"/>
      <c r="H883" s="248"/>
      <c r="I883" s="225">
        <f t="shared" si="116"/>
        <v>3</v>
      </c>
      <c r="J883" s="226">
        <f t="shared" si="117"/>
        <v>0</v>
      </c>
      <c r="K883" s="227">
        <f t="shared" si="122"/>
        <v>0</v>
      </c>
      <c r="L883" s="35"/>
    </row>
    <row r="884" spans="2:12" ht="30" customHeight="1" x14ac:dyDescent="0.3">
      <c r="B884" s="84" t="str">
        <f t="shared" si="121"/>
        <v>CAD</v>
      </c>
      <c r="C884" s="85">
        <f>IF(ISTEXT(D884),MAX($C$5:$C883)+1,"")</f>
        <v>821</v>
      </c>
      <c r="D884" s="86" t="s">
        <v>10</v>
      </c>
      <c r="E884" s="177" t="s">
        <v>1798</v>
      </c>
      <c r="F884" s="270" t="s">
        <v>43</v>
      </c>
      <c r="G884" s="229"/>
      <c r="H884" s="247"/>
      <c r="I884" s="242">
        <f t="shared" si="116"/>
        <v>2</v>
      </c>
      <c r="J884" s="243">
        <f t="shared" si="117"/>
        <v>0</v>
      </c>
      <c r="K884" s="234">
        <f t="shared" si="122"/>
        <v>0</v>
      </c>
      <c r="L884" s="35"/>
    </row>
    <row r="885" spans="2:12" ht="34.950000000000003" customHeight="1" x14ac:dyDescent="0.3">
      <c r="B885" s="84" t="str">
        <f t="shared" si="121"/>
        <v>CAD</v>
      </c>
      <c r="C885" s="85">
        <f>IF(ISTEXT(D885),MAX($C$5:$C884)+1,"")</f>
        <v>822</v>
      </c>
      <c r="D885" s="86" t="s">
        <v>10</v>
      </c>
      <c r="E885" s="177" t="s">
        <v>1799</v>
      </c>
      <c r="F885" s="270" t="s">
        <v>43</v>
      </c>
      <c r="G885" s="229"/>
      <c r="H885" s="247"/>
      <c r="I885" s="242">
        <f t="shared" si="116"/>
        <v>2</v>
      </c>
      <c r="J885" s="243">
        <f t="shared" si="117"/>
        <v>0</v>
      </c>
      <c r="K885" s="234">
        <f t="shared" si="122"/>
        <v>0</v>
      </c>
      <c r="L885" s="35"/>
    </row>
    <row r="886" spans="2:12" ht="34.950000000000003" customHeight="1" x14ac:dyDescent="0.3">
      <c r="B886" s="84" t="str">
        <f t="shared" si="121"/>
        <v>CAD</v>
      </c>
      <c r="C886" s="85">
        <f>IF(ISTEXT(D886),MAX($C$5:$C885)+1,"")</f>
        <v>823</v>
      </c>
      <c r="D886" s="86" t="s">
        <v>9</v>
      </c>
      <c r="E886" s="177" t="s">
        <v>450</v>
      </c>
      <c r="F886" s="270" t="s">
        <v>43</v>
      </c>
      <c r="G886" s="229"/>
      <c r="H886" s="247"/>
      <c r="I886" s="242">
        <f t="shared" si="116"/>
        <v>3</v>
      </c>
      <c r="J886" s="243">
        <f t="shared" si="117"/>
        <v>0</v>
      </c>
      <c r="K886" s="234">
        <f t="shared" si="122"/>
        <v>0</v>
      </c>
      <c r="L886" s="35"/>
    </row>
    <row r="887" spans="2:12" ht="34.950000000000003" customHeight="1" x14ac:dyDescent="0.3">
      <c r="B887" s="84" t="str">
        <f t="shared" si="121"/>
        <v>CAD</v>
      </c>
      <c r="C887" s="85">
        <f>IF(ISTEXT(D887),MAX($C$5:$C886)+1,"")</f>
        <v>824</v>
      </c>
      <c r="D887" s="86" t="s">
        <v>9</v>
      </c>
      <c r="E887" s="177" t="s">
        <v>1800</v>
      </c>
      <c r="F887" s="270" t="s">
        <v>43</v>
      </c>
      <c r="G887" s="229"/>
      <c r="H887" s="247"/>
      <c r="I887" s="242">
        <f t="shared" si="116"/>
        <v>3</v>
      </c>
      <c r="J887" s="243">
        <f t="shared" si="117"/>
        <v>0</v>
      </c>
      <c r="K887" s="234">
        <f t="shared" si="122"/>
        <v>0</v>
      </c>
      <c r="L887" s="35"/>
    </row>
    <row r="888" spans="2:12" ht="34.950000000000003" customHeight="1" x14ac:dyDescent="0.3">
      <c r="B888" s="84" t="str">
        <f t="shared" si="121"/>
        <v>CAD</v>
      </c>
      <c r="C888" s="85">
        <f>IF(ISTEXT(D888),MAX($C$5:$C887)+1,"")</f>
        <v>825</v>
      </c>
      <c r="D888" s="86" t="s">
        <v>9</v>
      </c>
      <c r="E888" s="177" t="s">
        <v>1801</v>
      </c>
      <c r="F888" s="270" t="s">
        <v>43</v>
      </c>
      <c r="G888" s="229"/>
      <c r="H888" s="247"/>
      <c r="I888" s="242">
        <f t="shared" si="116"/>
        <v>3</v>
      </c>
      <c r="J888" s="243">
        <f t="shared" si="117"/>
        <v>0</v>
      </c>
      <c r="K888" s="234">
        <f t="shared" si="122"/>
        <v>0</v>
      </c>
      <c r="L888" s="35"/>
    </row>
    <row r="889" spans="2:12" ht="34.950000000000003" customHeight="1" x14ac:dyDescent="0.3">
      <c r="B889" s="84" t="str">
        <f t="shared" si="121"/>
        <v>CAD</v>
      </c>
      <c r="C889" s="85">
        <f>IF(ISTEXT(D889),MAX($C$5:$C888)+1,"")</f>
        <v>826</v>
      </c>
      <c r="D889" s="86" t="s">
        <v>10</v>
      </c>
      <c r="E889" s="177" t="s">
        <v>942</v>
      </c>
      <c r="F889" s="270" t="s">
        <v>43</v>
      </c>
      <c r="G889" s="223"/>
      <c r="H889" s="248"/>
      <c r="I889" s="225">
        <f t="shared" si="116"/>
        <v>2</v>
      </c>
      <c r="J889" s="226">
        <f t="shared" si="117"/>
        <v>0</v>
      </c>
      <c r="K889" s="227">
        <f t="shared" si="122"/>
        <v>0</v>
      </c>
      <c r="L889" s="35"/>
    </row>
    <row r="890" spans="2:12" ht="34.950000000000003" customHeight="1" x14ac:dyDescent="0.3">
      <c r="B890" s="84" t="str">
        <f t="shared" si="121"/>
        <v>CAD</v>
      </c>
      <c r="C890" s="85">
        <f>IF(ISTEXT(D890),MAX($C$5:$C889)+1,"")</f>
        <v>827</v>
      </c>
      <c r="D890" s="86" t="s">
        <v>10</v>
      </c>
      <c r="E890" s="178" t="s">
        <v>944</v>
      </c>
      <c r="F890" s="270" t="s">
        <v>43</v>
      </c>
      <c r="G890" s="229"/>
      <c r="H890" s="247"/>
      <c r="I890" s="242">
        <f t="shared" si="116"/>
        <v>2</v>
      </c>
      <c r="J890" s="243">
        <f t="shared" si="117"/>
        <v>0</v>
      </c>
      <c r="K890" s="234">
        <f t="shared" si="122"/>
        <v>0</v>
      </c>
      <c r="L890" s="35"/>
    </row>
    <row r="891" spans="2:12" ht="34.950000000000003" customHeight="1" x14ac:dyDescent="0.3">
      <c r="B891" s="105" t="str">
        <f>IF(C891="","",$B$4)</f>
        <v/>
      </c>
      <c r="C891" s="106" t="str">
        <f>IF(ISTEXT(D891),MAX($C$5:$C889)+1,"")</f>
        <v/>
      </c>
      <c r="D891" s="106"/>
      <c r="E891" s="157" t="s">
        <v>1802</v>
      </c>
      <c r="F891" s="194"/>
      <c r="G891" s="108"/>
      <c r="H891" s="108"/>
      <c r="I891" s="108"/>
      <c r="J891" s="108"/>
      <c r="K891" s="108"/>
      <c r="L891" s="108"/>
    </row>
    <row r="892" spans="2:12" ht="34.950000000000003" customHeight="1" x14ac:dyDescent="0.3">
      <c r="B892" s="84" t="str">
        <f t="shared" si="121"/>
        <v>CAD</v>
      </c>
      <c r="C892" s="85">
        <f>IF(ISTEXT(D892),MAX($C$5:$C891)+1,"")</f>
        <v>828</v>
      </c>
      <c r="D892" s="86" t="s">
        <v>9</v>
      </c>
      <c r="E892" s="180" t="s">
        <v>1803</v>
      </c>
      <c r="F892" s="270" t="s">
        <v>43</v>
      </c>
      <c r="G892" s="229"/>
      <c r="H892" s="247"/>
      <c r="I892" s="242">
        <f t="shared" si="116"/>
        <v>3</v>
      </c>
      <c r="J892" s="243">
        <f t="shared" si="117"/>
        <v>0</v>
      </c>
      <c r="K892" s="234">
        <f>I892*J892</f>
        <v>0</v>
      </c>
      <c r="L892" s="35"/>
    </row>
    <row r="893" spans="2:12" ht="34.950000000000003" customHeight="1" x14ac:dyDescent="0.3">
      <c r="B893" s="84" t="str">
        <f t="shared" si="121"/>
        <v>CAD</v>
      </c>
      <c r="C893" s="85">
        <f>IF(ISTEXT(D893),MAX($C$5:$C892)+1,"")</f>
        <v>829</v>
      </c>
      <c r="D893" s="86" t="s">
        <v>10</v>
      </c>
      <c r="E893" s="177" t="s">
        <v>1804</v>
      </c>
      <c r="F893" s="270" t="s">
        <v>43</v>
      </c>
      <c r="G893" s="229"/>
      <c r="H893" s="247"/>
      <c r="I893" s="242">
        <f t="shared" si="116"/>
        <v>2</v>
      </c>
      <c r="J893" s="243">
        <f t="shared" si="117"/>
        <v>0</v>
      </c>
      <c r="K893" s="234">
        <f>I893*J893</f>
        <v>0</v>
      </c>
      <c r="L893" s="35"/>
    </row>
    <row r="894" spans="2:12" ht="34.950000000000003" customHeight="1" x14ac:dyDescent="0.3">
      <c r="B894" s="84" t="str">
        <f t="shared" si="121"/>
        <v>CAD</v>
      </c>
      <c r="C894" s="85">
        <f>IF(ISTEXT(D894),MAX($C$5:$C893)+1,"")</f>
        <v>830</v>
      </c>
      <c r="D894" s="86" t="s">
        <v>11</v>
      </c>
      <c r="E894" s="177" t="s">
        <v>1805</v>
      </c>
      <c r="F894" s="270" t="s">
        <v>43</v>
      </c>
      <c r="G894" s="229"/>
      <c r="H894" s="247"/>
      <c r="I894" s="242">
        <f t="shared" si="116"/>
        <v>1</v>
      </c>
      <c r="J894" s="243">
        <f t="shared" si="117"/>
        <v>0</v>
      </c>
      <c r="K894" s="234">
        <f>I894*J894</f>
        <v>0</v>
      </c>
      <c r="L894" s="35"/>
    </row>
    <row r="895" spans="2:12" ht="34.950000000000003" customHeight="1" x14ac:dyDescent="0.3">
      <c r="B895" s="84" t="str">
        <f t="shared" si="121"/>
        <v>CAD</v>
      </c>
      <c r="C895" s="85">
        <f>IF(ISTEXT(D895),MAX($C$5:$C894)+1,"")</f>
        <v>831</v>
      </c>
      <c r="D895" s="86" t="s">
        <v>11</v>
      </c>
      <c r="E895" s="177" t="s">
        <v>1806</v>
      </c>
      <c r="F895" s="270" t="s">
        <v>43</v>
      </c>
      <c r="G895" s="223"/>
      <c r="H895" s="248"/>
      <c r="I895" s="225">
        <f t="shared" si="116"/>
        <v>1</v>
      </c>
      <c r="J895" s="226">
        <f t="shared" si="117"/>
        <v>0</v>
      </c>
      <c r="K895" s="227">
        <f>I895*J895</f>
        <v>0</v>
      </c>
      <c r="L895" s="35"/>
    </row>
    <row r="896" spans="2:12" ht="34.950000000000003" customHeight="1" x14ac:dyDescent="0.3">
      <c r="B896" s="84" t="str">
        <f t="shared" ref="B896:B953" si="123">IF(C896="","",$B$4)</f>
        <v>CAD</v>
      </c>
      <c r="C896" s="85">
        <f>IF(ISTEXT(D896),MAX($C$5:$C895)+1,"")</f>
        <v>832</v>
      </c>
      <c r="D896" s="86" t="s">
        <v>11</v>
      </c>
      <c r="E896" s="178" t="s">
        <v>1807</v>
      </c>
      <c r="F896" s="270" t="s">
        <v>43</v>
      </c>
      <c r="G896" s="229"/>
      <c r="H896" s="247"/>
      <c r="I896" s="242">
        <f t="shared" si="116"/>
        <v>1</v>
      </c>
      <c r="J896" s="243">
        <f t="shared" si="117"/>
        <v>0</v>
      </c>
      <c r="K896" s="234">
        <f>I896*J896</f>
        <v>0</v>
      </c>
      <c r="L896" s="35"/>
    </row>
    <row r="897" spans="2:12" ht="34.950000000000003" customHeight="1" x14ac:dyDescent="0.3">
      <c r="B897" s="105" t="str">
        <f t="shared" si="123"/>
        <v/>
      </c>
      <c r="C897" s="106" t="str">
        <f>IF(ISTEXT(D897),MAX($C$5:$C895)+1,"")</f>
        <v/>
      </c>
      <c r="D897" s="106"/>
      <c r="E897" s="204"/>
      <c r="F897" s="194"/>
      <c r="G897" s="108"/>
      <c r="H897" s="108"/>
      <c r="I897" s="108"/>
      <c r="J897" s="108"/>
      <c r="K897" s="108"/>
      <c r="L897" s="108"/>
    </row>
    <row r="898" spans="2:12" ht="27.6" x14ac:dyDescent="0.3">
      <c r="B898" s="84" t="str">
        <f t="shared" si="123"/>
        <v>CAD</v>
      </c>
      <c r="C898" s="85">
        <f>IF(ISTEXT(D898),MAX($C$5:$C897)+1,"")</f>
        <v>833</v>
      </c>
      <c r="D898" s="86" t="s">
        <v>9</v>
      </c>
      <c r="E898" s="173" t="s">
        <v>1808</v>
      </c>
      <c r="F898" s="270" t="s">
        <v>43</v>
      </c>
      <c r="G898" s="229"/>
      <c r="H898" s="247"/>
      <c r="I898" s="242">
        <f t="shared" si="116"/>
        <v>3</v>
      </c>
      <c r="J898" s="243">
        <f t="shared" si="117"/>
        <v>0</v>
      </c>
      <c r="K898" s="234">
        <f t="shared" ref="K898:K935" si="124">I898*J898</f>
        <v>0</v>
      </c>
      <c r="L898" s="35"/>
    </row>
    <row r="899" spans="2:12" ht="34.950000000000003" customHeight="1" x14ac:dyDescent="0.3">
      <c r="B899" s="84" t="str">
        <f t="shared" si="123"/>
        <v>CAD</v>
      </c>
      <c r="C899" s="85">
        <f>IF(ISTEXT(D899),MAX($C$5:$C898)+1,"")</f>
        <v>834</v>
      </c>
      <c r="D899" s="86" t="s">
        <v>9</v>
      </c>
      <c r="E899" s="174" t="s">
        <v>1809</v>
      </c>
      <c r="F899" s="270" t="s">
        <v>43</v>
      </c>
      <c r="G899" s="229"/>
      <c r="H899" s="247"/>
      <c r="I899" s="242">
        <f t="shared" si="116"/>
        <v>3</v>
      </c>
      <c r="J899" s="243">
        <f t="shared" si="117"/>
        <v>0</v>
      </c>
      <c r="K899" s="234">
        <f t="shared" si="124"/>
        <v>0</v>
      </c>
      <c r="L899" s="35"/>
    </row>
    <row r="900" spans="2:12" ht="34.950000000000003" customHeight="1" x14ac:dyDescent="0.3">
      <c r="B900" s="84" t="str">
        <f t="shared" si="123"/>
        <v>CAD</v>
      </c>
      <c r="C900" s="85">
        <f>IF(ISTEXT(D900),MAX($C$5:$C899)+1,"")</f>
        <v>835</v>
      </c>
      <c r="D900" s="86" t="s">
        <v>9</v>
      </c>
      <c r="E900" s="174" t="s">
        <v>1810</v>
      </c>
      <c r="F900" s="270" t="s">
        <v>43</v>
      </c>
      <c r="G900" s="229"/>
      <c r="H900" s="247"/>
      <c r="I900" s="242">
        <f t="shared" si="116"/>
        <v>3</v>
      </c>
      <c r="J900" s="243">
        <f t="shared" si="117"/>
        <v>0</v>
      </c>
      <c r="K900" s="234">
        <f t="shared" si="124"/>
        <v>0</v>
      </c>
      <c r="L900" s="35"/>
    </row>
    <row r="901" spans="2:12" ht="34.950000000000003" customHeight="1" x14ac:dyDescent="0.3">
      <c r="B901" s="84" t="str">
        <f t="shared" si="123"/>
        <v>CAD</v>
      </c>
      <c r="C901" s="85">
        <f>IF(ISTEXT(D901),MAX($C$5:$C900)+1,"")</f>
        <v>836</v>
      </c>
      <c r="D901" s="86" t="s">
        <v>10</v>
      </c>
      <c r="E901" s="174" t="s">
        <v>1811</v>
      </c>
      <c r="F901" s="270" t="s">
        <v>43</v>
      </c>
      <c r="G901" s="229"/>
      <c r="H901" s="247"/>
      <c r="I901" s="242">
        <f t="shared" si="116"/>
        <v>2</v>
      </c>
      <c r="J901" s="243">
        <f t="shared" si="117"/>
        <v>0</v>
      </c>
      <c r="K901" s="234">
        <f t="shared" si="124"/>
        <v>0</v>
      </c>
      <c r="L901" s="35"/>
    </row>
    <row r="902" spans="2:12" ht="34.950000000000003" customHeight="1" x14ac:dyDescent="0.3">
      <c r="B902" s="84" t="str">
        <f t="shared" si="123"/>
        <v>CAD</v>
      </c>
      <c r="C902" s="85">
        <f>IF(ISTEXT(D902),MAX($C$5:$C901)+1,"")</f>
        <v>837</v>
      </c>
      <c r="D902" s="86" t="s">
        <v>9</v>
      </c>
      <c r="E902" s="174" t="s">
        <v>1812</v>
      </c>
      <c r="F902" s="270" t="s">
        <v>43</v>
      </c>
      <c r="G902" s="223"/>
      <c r="H902" s="248"/>
      <c r="I902" s="225">
        <f t="shared" si="116"/>
        <v>3</v>
      </c>
      <c r="J902" s="226">
        <f t="shared" si="117"/>
        <v>0</v>
      </c>
      <c r="K902" s="227">
        <f t="shared" si="124"/>
        <v>0</v>
      </c>
      <c r="L902" s="35"/>
    </row>
    <row r="903" spans="2:12" ht="34.950000000000003" customHeight="1" x14ac:dyDescent="0.3">
      <c r="B903" s="84" t="str">
        <f t="shared" si="123"/>
        <v>CAD</v>
      </c>
      <c r="C903" s="85">
        <f>IF(ISTEXT(D903),MAX($C$5:$C902)+1,"")</f>
        <v>838</v>
      </c>
      <c r="D903" s="86" t="s">
        <v>9</v>
      </c>
      <c r="E903" s="174" t="s">
        <v>1813</v>
      </c>
      <c r="F903" s="270" t="s">
        <v>43</v>
      </c>
      <c r="G903" s="229"/>
      <c r="H903" s="247"/>
      <c r="I903" s="242">
        <f t="shared" si="116"/>
        <v>3</v>
      </c>
      <c r="J903" s="243">
        <f t="shared" si="117"/>
        <v>0</v>
      </c>
      <c r="K903" s="234">
        <f t="shared" si="124"/>
        <v>0</v>
      </c>
      <c r="L903" s="35"/>
    </row>
    <row r="904" spans="2:12" ht="34.950000000000003" customHeight="1" x14ac:dyDescent="0.3">
      <c r="B904" s="84" t="str">
        <f t="shared" si="123"/>
        <v>CAD</v>
      </c>
      <c r="C904" s="85">
        <f>IF(ISTEXT(D904),MAX($C$5:$C903)+1,"")</f>
        <v>839</v>
      </c>
      <c r="D904" s="86" t="s">
        <v>10</v>
      </c>
      <c r="E904" s="174" t="s">
        <v>1814</v>
      </c>
      <c r="F904" s="270" t="s">
        <v>43</v>
      </c>
      <c r="G904" s="229"/>
      <c r="H904" s="247"/>
      <c r="I904" s="242">
        <f t="shared" si="116"/>
        <v>2</v>
      </c>
      <c r="J904" s="243">
        <f t="shared" si="117"/>
        <v>0</v>
      </c>
      <c r="K904" s="234">
        <f t="shared" si="124"/>
        <v>0</v>
      </c>
      <c r="L904" s="35"/>
    </row>
    <row r="905" spans="2:12" ht="27.6" x14ac:dyDescent="0.3">
      <c r="B905" s="84" t="str">
        <f t="shared" si="123"/>
        <v>CAD</v>
      </c>
      <c r="C905" s="85">
        <f>IF(ISTEXT(D905),MAX($C$5:$C904)+1,"")</f>
        <v>840</v>
      </c>
      <c r="D905" s="86" t="s">
        <v>9</v>
      </c>
      <c r="E905" s="175" t="s">
        <v>1815</v>
      </c>
      <c r="F905" s="270" t="s">
        <v>43</v>
      </c>
      <c r="G905" s="229"/>
      <c r="H905" s="247"/>
      <c r="I905" s="242">
        <f t="shared" si="116"/>
        <v>3</v>
      </c>
      <c r="J905" s="243">
        <f t="shared" si="117"/>
        <v>0</v>
      </c>
      <c r="K905" s="234">
        <f t="shared" si="124"/>
        <v>0</v>
      </c>
      <c r="L905" s="35"/>
    </row>
    <row r="906" spans="2:12" ht="32.4" customHeight="1" x14ac:dyDescent="0.3">
      <c r="B906" s="84" t="str">
        <f t="shared" si="123"/>
        <v>CAD</v>
      </c>
      <c r="C906" s="85">
        <f>IF(ISTEXT(D906),MAX($C$5:$C905)+1,"")</f>
        <v>841</v>
      </c>
      <c r="D906" s="86" t="s">
        <v>9</v>
      </c>
      <c r="E906" s="175" t="s">
        <v>1816</v>
      </c>
      <c r="F906" s="270" t="s">
        <v>43</v>
      </c>
      <c r="G906" s="229"/>
      <c r="H906" s="247"/>
      <c r="I906" s="242">
        <f t="shared" ref="I906:I964" si="125">VLOOKUP($D906,SpecData,2,FALSE)</f>
        <v>3</v>
      </c>
      <c r="J906" s="243">
        <f t="shared" ref="J906:J964" si="126">VLOOKUP($F906,AvailabilityData,2,FALSE)</f>
        <v>0</v>
      </c>
      <c r="K906" s="234">
        <f t="shared" si="124"/>
        <v>0</v>
      </c>
      <c r="L906" s="35"/>
    </row>
    <row r="907" spans="2:12" ht="34.950000000000003" customHeight="1" x14ac:dyDescent="0.3">
      <c r="B907" s="84" t="str">
        <f t="shared" si="123"/>
        <v>CAD</v>
      </c>
      <c r="C907" s="85">
        <f>IF(ISTEXT(D907),MAX($C$5:$C906)+1,"")</f>
        <v>842</v>
      </c>
      <c r="D907" s="86" t="s">
        <v>9</v>
      </c>
      <c r="E907" s="175" t="s">
        <v>1817</v>
      </c>
      <c r="F907" s="270" t="s">
        <v>43</v>
      </c>
      <c r="G907" s="229"/>
      <c r="H907" s="247"/>
      <c r="I907" s="242">
        <f t="shared" si="125"/>
        <v>3</v>
      </c>
      <c r="J907" s="243">
        <f t="shared" si="126"/>
        <v>0</v>
      </c>
      <c r="K907" s="234">
        <f t="shared" si="124"/>
        <v>0</v>
      </c>
      <c r="L907" s="35"/>
    </row>
    <row r="908" spans="2:12" ht="34.950000000000003" customHeight="1" x14ac:dyDescent="0.3">
      <c r="B908" s="84" t="str">
        <f t="shared" si="123"/>
        <v>CAD</v>
      </c>
      <c r="C908" s="85">
        <f>IF(ISTEXT(D908),MAX($C$5:$C907)+1,"")</f>
        <v>843</v>
      </c>
      <c r="D908" s="86" t="s">
        <v>9</v>
      </c>
      <c r="E908" s="175" t="s">
        <v>1818</v>
      </c>
      <c r="F908" s="270" t="s">
        <v>43</v>
      </c>
      <c r="G908" s="229"/>
      <c r="H908" s="247"/>
      <c r="I908" s="242">
        <f t="shared" si="125"/>
        <v>3</v>
      </c>
      <c r="J908" s="243">
        <f t="shared" si="126"/>
        <v>0</v>
      </c>
      <c r="K908" s="234">
        <f t="shared" si="124"/>
        <v>0</v>
      </c>
      <c r="L908" s="35"/>
    </row>
    <row r="909" spans="2:12" ht="34.950000000000003" customHeight="1" x14ac:dyDescent="0.3">
      <c r="B909" s="84" t="str">
        <f t="shared" si="123"/>
        <v>CAD</v>
      </c>
      <c r="C909" s="85">
        <f>IF(ISTEXT(D909),MAX($C$5:$C908)+1,"")</f>
        <v>844</v>
      </c>
      <c r="D909" s="86" t="s">
        <v>9</v>
      </c>
      <c r="E909" s="174" t="s">
        <v>1819</v>
      </c>
      <c r="F909" s="270" t="s">
        <v>43</v>
      </c>
      <c r="G909" s="223"/>
      <c r="H909" s="248"/>
      <c r="I909" s="225">
        <f t="shared" si="125"/>
        <v>3</v>
      </c>
      <c r="J909" s="226">
        <f t="shared" si="126"/>
        <v>0</v>
      </c>
      <c r="K909" s="227">
        <f t="shared" si="124"/>
        <v>0</v>
      </c>
      <c r="L909" s="35"/>
    </row>
    <row r="910" spans="2:12" ht="34.950000000000003" customHeight="1" x14ac:dyDescent="0.3">
      <c r="B910" s="84" t="str">
        <f t="shared" si="123"/>
        <v>CAD</v>
      </c>
      <c r="C910" s="85">
        <f>IF(ISTEXT(D910),MAX($C$5:$C909)+1,"")</f>
        <v>845</v>
      </c>
      <c r="D910" s="86" t="s">
        <v>10</v>
      </c>
      <c r="E910" s="174" t="s">
        <v>1820</v>
      </c>
      <c r="F910" s="270" t="s">
        <v>43</v>
      </c>
      <c r="G910" s="229"/>
      <c r="H910" s="247"/>
      <c r="I910" s="242">
        <f t="shared" si="125"/>
        <v>2</v>
      </c>
      <c r="J910" s="243">
        <f t="shared" si="126"/>
        <v>0</v>
      </c>
      <c r="K910" s="234">
        <f t="shared" si="124"/>
        <v>0</v>
      </c>
      <c r="L910" s="35"/>
    </row>
    <row r="911" spans="2:12" ht="41.4" x14ac:dyDescent="0.3">
      <c r="B911" s="84" t="str">
        <f t="shared" si="123"/>
        <v>CAD</v>
      </c>
      <c r="C911" s="85">
        <f>IF(ISTEXT(D911),MAX($C$5:$C910)+1,"")</f>
        <v>846</v>
      </c>
      <c r="D911" s="86" t="s">
        <v>10</v>
      </c>
      <c r="E911" s="174" t="s">
        <v>1821</v>
      </c>
      <c r="F911" s="270" t="s">
        <v>43</v>
      </c>
      <c r="G911" s="223"/>
      <c r="H911" s="248"/>
      <c r="I911" s="225">
        <f t="shared" si="125"/>
        <v>2</v>
      </c>
      <c r="J911" s="226">
        <f t="shared" si="126"/>
        <v>0</v>
      </c>
      <c r="K911" s="227">
        <f t="shared" si="124"/>
        <v>0</v>
      </c>
      <c r="L911" s="35"/>
    </row>
    <row r="912" spans="2:12" ht="34.950000000000003" customHeight="1" x14ac:dyDescent="0.3">
      <c r="B912" s="84" t="str">
        <f t="shared" si="123"/>
        <v>CAD</v>
      </c>
      <c r="C912" s="85">
        <f>IF(ISTEXT(D912),MAX($C$5:$C911)+1,"")</f>
        <v>847</v>
      </c>
      <c r="D912" s="86" t="s">
        <v>9</v>
      </c>
      <c r="E912" s="174" t="s">
        <v>1822</v>
      </c>
      <c r="F912" s="270" t="s">
        <v>43</v>
      </c>
      <c r="G912" s="229"/>
      <c r="H912" s="247"/>
      <c r="I912" s="242">
        <f t="shared" si="125"/>
        <v>3</v>
      </c>
      <c r="J912" s="243">
        <f t="shared" si="126"/>
        <v>0</v>
      </c>
      <c r="K912" s="234">
        <f t="shared" si="124"/>
        <v>0</v>
      </c>
      <c r="L912" s="35"/>
    </row>
    <row r="913" spans="2:13" ht="34.950000000000003" customHeight="1" x14ac:dyDescent="0.3">
      <c r="B913" s="84" t="str">
        <f t="shared" si="123"/>
        <v>CAD</v>
      </c>
      <c r="C913" s="85">
        <f>IF(ISTEXT(D913),MAX($C$5:$C912)+1,"")</f>
        <v>848</v>
      </c>
      <c r="D913" s="86" t="s">
        <v>9</v>
      </c>
      <c r="E913" s="174" t="s">
        <v>1823</v>
      </c>
      <c r="F913" s="270" t="s">
        <v>43</v>
      </c>
      <c r="G913" s="229"/>
      <c r="H913" s="247"/>
      <c r="I913" s="242">
        <f t="shared" si="125"/>
        <v>3</v>
      </c>
      <c r="J913" s="243">
        <f t="shared" si="126"/>
        <v>0</v>
      </c>
      <c r="K913" s="234">
        <f t="shared" si="124"/>
        <v>0</v>
      </c>
      <c r="L913" s="35"/>
    </row>
    <row r="914" spans="2:13" ht="37.200000000000003" customHeight="1" x14ac:dyDescent="0.3">
      <c r="B914" s="84" t="str">
        <f t="shared" si="123"/>
        <v>CAD</v>
      </c>
      <c r="C914" s="85">
        <f>IF(ISTEXT(D914),MAX($C$5:$C913)+1,"")</f>
        <v>849</v>
      </c>
      <c r="D914" s="86" t="s">
        <v>9</v>
      </c>
      <c r="E914" s="174" t="s">
        <v>1824</v>
      </c>
      <c r="F914" s="270" t="s">
        <v>43</v>
      </c>
      <c r="G914" s="229"/>
      <c r="H914" s="247"/>
      <c r="I914" s="242">
        <f t="shared" si="125"/>
        <v>3</v>
      </c>
      <c r="J914" s="243">
        <f t="shared" si="126"/>
        <v>0</v>
      </c>
      <c r="K914" s="234">
        <f t="shared" si="124"/>
        <v>0</v>
      </c>
      <c r="L914" s="35"/>
    </row>
    <row r="915" spans="2:13" ht="34.950000000000003" customHeight="1" x14ac:dyDescent="0.3">
      <c r="B915" s="84" t="str">
        <f t="shared" si="123"/>
        <v>CAD</v>
      </c>
      <c r="C915" s="85">
        <f>IF(ISTEXT(D915),MAX($C$5:$C914)+1,"")</f>
        <v>850</v>
      </c>
      <c r="D915" s="86" t="s">
        <v>9</v>
      </c>
      <c r="E915" s="174" t="s">
        <v>1825</v>
      </c>
      <c r="F915" s="270" t="s">
        <v>43</v>
      </c>
      <c r="G915" s="223"/>
      <c r="H915" s="248"/>
      <c r="I915" s="225">
        <f t="shared" si="125"/>
        <v>3</v>
      </c>
      <c r="J915" s="226">
        <f t="shared" si="126"/>
        <v>0</v>
      </c>
      <c r="K915" s="227">
        <f t="shared" si="124"/>
        <v>0</v>
      </c>
      <c r="L915" s="35"/>
    </row>
    <row r="916" spans="2:13" ht="34.950000000000003" customHeight="1" x14ac:dyDescent="0.3">
      <c r="B916" s="84" t="str">
        <f t="shared" si="123"/>
        <v>CAD</v>
      </c>
      <c r="C916" s="85">
        <f>IF(ISTEXT(D916),MAX($C$5:$C915)+1,"")</f>
        <v>851</v>
      </c>
      <c r="D916" s="86" t="s">
        <v>9</v>
      </c>
      <c r="E916" s="174" t="s">
        <v>1826</v>
      </c>
      <c r="F916" s="270" t="s">
        <v>43</v>
      </c>
      <c r="G916" s="229"/>
      <c r="H916" s="247"/>
      <c r="I916" s="242">
        <f t="shared" si="125"/>
        <v>3</v>
      </c>
      <c r="J916" s="243">
        <f t="shared" si="126"/>
        <v>0</v>
      </c>
      <c r="K916" s="234">
        <f t="shared" si="124"/>
        <v>0</v>
      </c>
      <c r="L916" s="35"/>
    </row>
    <row r="917" spans="2:13" ht="34.950000000000003" customHeight="1" x14ac:dyDescent="0.3">
      <c r="B917" s="84" t="str">
        <f t="shared" si="123"/>
        <v>CAD</v>
      </c>
      <c r="C917" s="85">
        <f>IF(ISTEXT(D917),MAX($C$5:$C916)+1,"")</f>
        <v>852</v>
      </c>
      <c r="D917" s="86" t="s">
        <v>10</v>
      </c>
      <c r="E917" s="174" t="s">
        <v>1827</v>
      </c>
      <c r="F917" s="270" t="s">
        <v>43</v>
      </c>
      <c r="G917" s="229"/>
      <c r="H917" s="247"/>
      <c r="I917" s="242">
        <f t="shared" si="125"/>
        <v>2</v>
      </c>
      <c r="J917" s="243">
        <f t="shared" si="126"/>
        <v>0</v>
      </c>
      <c r="K917" s="234">
        <f t="shared" si="124"/>
        <v>0</v>
      </c>
      <c r="L917" s="35"/>
    </row>
    <row r="918" spans="2:13" ht="49.2" customHeight="1" x14ac:dyDescent="0.3">
      <c r="B918" s="84" t="str">
        <f t="shared" si="123"/>
        <v>CAD</v>
      </c>
      <c r="C918" s="85">
        <f>IF(ISTEXT(D918),MAX($C$5:$C917)+1,"")</f>
        <v>853</v>
      </c>
      <c r="D918" s="86" t="s">
        <v>9</v>
      </c>
      <c r="E918" s="174" t="s">
        <v>1828</v>
      </c>
      <c r="F918" s="270" t="s">
        <v>43</v>
      </c>
      <c r="G918" s="229"/>
      <c r="H918" s="247"/>
      <c r="I918" s="242">
        <f t="shared" si="125"/>
        <v>3</v>
      </c>
      <c r="J918" s="243">
        <f t="shared" si="126"/>
        <v>0</v>
      </c>
      <c r="K918" s="234">
        <f t="shared" si="124"/>
        <v>0</v>
      </c>
      <c r="L918" s="35"/>
    </row>
    <row r="919" spans="2:13" ht="51.6" customHeight="1" x14ac:dyDescent="0.3">
      <c r="B919" s="84" t="str">
        <f t="shared" si="123"/>
        <v>CAD</v>
      </c>
      <c r="C919" s="85">
        <f>IF(ISTEXT(D919),MAX($C$5:$C918)+1,"")</f>
        <v>854</v>
      </c>
      <c r="D919" s="86" t="s">
        <v>10</v>
      </c>
      <c r="E919" s="174" t="s">
        <v>1829</v>
      </c>
      <c r="F919" s="270" t="s">
        <v>43</v>
      </c>
      <c r="G919" s="229"/>
      <c r="H919" s="247"/>
      <c r="I919" s="242">
        <f t="shared" si="125"/>
        <v>2</v>
      </c>
      <c r="J919" s="243">
        <f t="shared" si="126"/>
        <v>0</v>
      </c>
      <c r="K919" s="234">
        <f t="shared" si="124"/>
        <v>0</v>
      </c>
      <c r="L919" s="35"/>
    </row>
    <row r="920" spans="2:13" ht="34.950000000000003" customHeight="1" x14ac:dyDescent="0.3">
      <c r="B920" s="84" t="str">
        <f t="shared" si="123"/>
        <v>CAD</v>
      </c>
      <c r="C920" s="85">
        <f>IF(ISTEXT(D920),MAX($C$5:$C919)+1,"")</f>
        <v>855</v>
      </c>
      <c r="D920" s="86" t="s">
        <v>10</v>
      </c>
      <c r="E920" s="174" t="s">
        <v>1830</v>
      </c>
      <c r="F920" s="270" t="s">
        <v>43</v>
      </c>
      <c r="G920" s="229"/>
      <c r="H920" s="247"/>
      <c r="I920" s="242">
        <f t="shared" si="125"/>
        <v>2</v>
      </c>
      <c r="J920" s="243">
        <f t="shared" si="126"/>
        <v>0</v>
      </c>
      <c r="K920" s="234">
        <f t="shared" si="124"/>
        <v>0</v>
      </c>
      <c r="L920" s="35"/>
    </row>
    <row r="921" spans="2:13" ht="34.950000000000003" customHeight="1" x14ac:dyDescent="0.3">
      <c r="B921" s="84" t="str">
        <f t="shared" si="123"/>
        <v>CAD</v>
      </c>
      <c r="C921" s="85">
        <f>IF(ISTEXT(D921),MAX($C$5:$C920)+1,"")</f>
        <v>856</v>
      </c>
      <c r="D921" s="86" t="s">
        <v>10</v>
      </c>
      <c r="E921" s="174" t="s">
        <v>1831</v>
      </c>
      <c r="F921" s="270" t="s">
        <v>43</v>
      </c>
      <c r="G921" s="229"/>
      <c r="H921" s="247"/>
      <c r="I921" s="242">
        <f t="shared" si="125"/>
        <v>2</v>
      </c>
      <c r="J921" s="243">
        <f t="shared" si="126"/>
        <v>0</v>
      </c>
      <c r="K921" s="234">
        <f t="shared" si="124"/>
        <v>0</v>
      </c>
      <c r="L921" s="35"/>
    </row>
    <row r="922" spans="2:13" ht="34.950000000000003" customHeight="1" x14ac:dyDescent="0.3">
      <c r="B922" s="84" t="str">
        <f t="shared" si="123"/>
        <v>CAD</v>
      </c>
      <c r="C922" s="85">
        <f>IF(ISTEXT(D922),MAX($C$5:$C921)+1,"")</f>
        <v>857</v>
      </c>
      <c r="D922" s="86" t="s">
        <v>9</v>
      </c>
      <c r="E922" s="174" t="s">
        <v>1832</v>
      </c>
      <c r="F922" s="270" t="s">
        <v>43</v>
      </c>
      <c r="G922" s="223"/>
      <c r="H922" s="248"/>
      <c r="I922" s="225">
        <f t="shared" si="125"/>
        <v>3</v>
      </c>
      <c r="J922" s="226">
        <f t="shared" si="126"/>
        <v>0</v>
      </c>
      <c r="K922" s="227">
        <f t="shared" si="124"/>
        <v>0</v>
      </c>
      <c r="L922" s="35"/>
    </row>
    <row r="923" spans="2:13" ht="34.950000000000003" customHeight="1" x14ac:dyDescent="0.3">
      <c r="B923" s="84" t="str">
        <f t="shared" si="123"/>
        <v>CAD</v>
      </c>
      <c r="C923" s="85">
        <f>IF(ISTEXT(D923),MAX($C$5:$C922)+1,"")</f>
        <v>858</v>
      </c>
      <c r="D923" s="86" t="s">
        <v>9</v>
      </c>
      <c r="E923" s="174" t="s">
        <v>1833</v>
      </c>
      <c r="F923" s="270" t="s">
        <v>43</v>
      </c>
      <c r="G923" s="229"/>
      <c r="H923" s="247"/>
      <c r="I923" s="242">
        <f t="shared" si="125"/>
        <v>3</v>
      </c>
      <c r="J923" s="243">
        <f t="shared" si="126"/>
        <v>0</v>
      </c>
      <c r="K923" s="234">
        <f t="shared" si="124"/>
        <v>0</v>
      </c>
      <c r="L923" s="35"/>
    </row>
    <row r="924" spans="2:13" ht="43.95" customHeight="1" x14ac:dyDescent="0.3">
      <c r="B924" s="84" t="str">
        <f t="shared" si="123"/>
        <v>CAD</v>
      </c>
      <c r="C924" s="85">
        <f>IF(ISTEXT(D924),MAX($C$5:$C923)+1,"")</f>
        <v>859</v>
      </c>
      <c r="D924" s="86" t="s">
        <v>10</v>
      </c>
      <c r="E924" s="174" t="s">
        <v>1834</v>
      </c>
      <c r="F924" s="270" t="s">
        <v>43</v>
      </c>
      <c r="G924" s="229"/>
      <c r="H924" s="247"/>
      <c r="I924" s="242">
        <f t="shared" si="125"/>
        <v>2</v>
      </c>
      <c r="J924" s="243">
        <f t="shared" si="126"/>
        <v>0</v>
      </c>
      <c r="K924" s="234">
        <f t="shared" si="124"/>
        <v>0</v>
      </c>
      <c r="L924" s="35"/>
    </row>
    <row r="925" spans="2:13" ht="34.950000000000003" customHeight="1" x14ac:dyDescent="0.3">
      <c r="B925" s="84" t="str">
        <f t="shared" si="123"/>
        <v>CAD</v>
      </c>
      <c r="C925" s="85">
        <f>IF(ISTEXT(D925),MAX($C$5:$C924)+1,"")</f>
        <v>860</v>
      </c>
      <c r="D925" s="86" t="s">
        <v>10</v>
      </c>
      <c r="E925" s="174" t="s">
        <v>1835</v>
      </c>
      <c r="F925" s="270" t="s">
        <v>43</v>
      </c>
      <c r="G925" s="229"/>
      <c r="H925" s="247"/>
      <c r="I925" s="242">
        <f t="shared" si="125"/>
        <v>2</v>
      </c>
      <c r="J925" s="243">
        <f t="shared" si="126"/>
        <v>0</v>
      </c>
      <c r="K925" s="234">
        <f t="shared" si="124"/>
        <v>0</v>
      </c>
      <c r="L925" s="35"/>
    </row>
    <row r="926" spans="2:13" ht="34.950000000000003" customHeight="1" x14ac:dyDescent="0.3">
      <c r="B926" s="84" t="str">
        <f t="shared" si="123"/>
        <v>CAD</v>
      </c>
      <c r="C926" s="85">
        <f>IF(ISTEXT(D926),MAX($C$5:$C925)+1,"")</f>
        <v>861</v>
      </c>
      <c r="D926" s="86" t="s">
        <v>10</v>
      </c>
      <c r="E926" s="174" t="s">
        <v>1836</v>
      </c>
      <c r="F926" s="270" t="s">
        <v>43</v>
      </c>
      <c r="G926" s="229"/>
      <c r="H926" s="247"/>
      <c r="I926" s="242">
        <f t="shared" si="125"/>
        <v>2</v>
      </c>
      <c r="J926" s="243">
        <f t="shared" si="126"/>
        <v>0</v>
      </c>
      <c r="K926" s="234">
        <f t="shared" si="124"/>
        <v>0</v>
      </c>
      <c r="L926" s="35"/>
    </row>
    <row r="927" spans="2:13" ht="46.95" customHeight="1" x14ac:dyDescent="0.3">
      <c r="B927" s="84" t="str">
        <f t="shared" si="123"/>
        <v>CAD</v>
      </c>
      <c r="C927" s="85">
        <f>IF(ISTEXT(D927),MAX($C$5:$C926)+1,"")</f>
        <v>862</v>
      </c>
      <c r="D927" s="86" t="s">
        <v>10</v>
      </c>
      <c r="E927" s="174" t="s">
        <v>1837</v>
      </c>
      <c r="F927" s="270" t="s">
        <v>43</v>
      </c>
      <c r="G927" s="229"/>
      <c r="H927" s="247"/>
      <c r="I927" s="242">
        <f t="shared" si="125"/>
        <v>2</v>
      </c>
      <c r="J927" s="243">
        <f t="shared" si="126"/>
        <v>0</v>
      </c>
      <c r="K927" s="234">
        <f t="shared" si="124"/>
        <v>0</v>
      </c>
      <c r="L927" s="35"/>
    </row>
    <row r="928" spans="2:13" ht="34.950000000000003" customHeight="1" x14ac:dyDescent="0.3">
      <c r="B928" s="84" t="str">
        <f t="shared" si="123"/>
        <v>CAD</v>
      </c>
      <c r="C928" s="85">
        <f>IF(ISTEXT(D928),MAX($C$5:$C927)+1,"")</f>
        <v>863</v>
      </c>
      <c r="D928" s="86" t="s">
        <v>9</v>
      </c>
      <c r="E928" s="174" t="s">
        <v>1838</v>
      </c>
      <c r="F928" s="270" t="s">
        <v>43</v>
      </c>
      <c r="G928" s="223"/>
      <c r="H928" s="248"/>
      <c r="I928" s="225">
        <f t="shared" si="125"/>
        <v>3</v>
      </c>
      <c r="J928" s="226">
        <f t="shared" si="126"/>
        <v>0</v>
      </c>
      <c r="K928" s="227">
        <f t="shared" si="124"/>
        <v>0</v>
      </c>
      <c r="L928" s="35"/>
      <c r="M928" s="182"/>
    </row>
    <row r="929" spans="2:13" s="145" customFormat="1" ht="34.200000000000003" customHeight="1" x14ac:dyDescent="0.3">
      <c r="B929" s="84" t="str">
        <f t="shared" si="123"/>
        <v>CAD</v>
      </c>
      <c r="C929" s="85">
        <f>IF(ISTEXT(D929),MAX($C$5:$C928)+1,"")</f>
        <v>864</v>
      </c>
      <c r="D929" s="86" t="s">
        <v>11</v>
      </c>
      <c r="E929" s="174" t="s">
        <v>1839</v>
      </c>
      <c r="F929" s="270" t="s">
        <v>43</v>
      </c>
      <c r="G929" s="229"/>
      <c r="H929" s="247"/>
      <c r="I929" s="242">
        <f t="shared" si="125"/>
        <v>1</v>
      </c>
      <c r="J929" s="243">
        <f t="shared" si="126"/>
        <v>0</v>
      </c>
      <c r="K929" s="234">
        <f t="shared" si="124"/>
        <v>0</v>
      </c>
      <c r="L929" s="35"/>
      <c r="M929" s="182"/>
    </row>
    <row r="930" spans="2:13" ht="30" customHeight="1" x14ac:dyDescent="0.3">
      <c r="B930" s="84" t="str">
        <f t="shared" si="123"/>
        <v>CAD</v>
      </c>
      <c r="C930" s="85">
        <f>IF(ISTEXT(D930),MAX($C$5:$C929)+1,"")</f>
        <v>865</v>
      </c>
      <c r="D930" s="86" t="s">
        <v>10</v>
      </c>
      <c r="E930" s="174" t="s">
        <v>1840</v>
      </c>
      <c r="F930" s="270" t="s">
        <v>43</v>
      </c>
      <c r="G930" s="229"/>
      <c r="H930" s="247"/>
      <c r="I930" s="242">
        <f t="shared" si="125"/>
        <v>2</v>
      </c>
      <c r="J930" s="243">
        <f t="shared" si="126"/>
        <v>0</v>
      </c>
      <c r="K930" s="234">
        <f t="shared" si="124"/>
        <v>0</v>
      </c>
      <c r="L930" s="35"/>
    </row>
    <row r="931" spans="2:13" ht="34.950000000000003" customHeight="1" x14ac:dyDescent="0.3">
      <c r="B931" s="84" t="str">
        <f t="shared" si="123"/>
        <v>CAD</v>
      </c>
      <c r="C931" s="85">
        <f>IF(ISTEXT(D931),MAX($C$5:$C930)+1,"")</f>
        <v>866</v>
      </c>
      <c r="D931" s="86" t="s">
        <v>10</v>
      </c>
      <c r="E931" s="174" t="s">
        <v>1841</v>
      </c>
      <c r="F931" s="270" t="s">
        <v>43</v>
      </c>
      <c r="G931" s="229"/>
      <c r="H931" s="247"/>
      <c r="I931" s="242">
        <f t="shared" si="125"/>
        <v>2</v>
      </c>
      <c r="J931" s="243">
        <f t="shared" si="126"/>
        <v>0</v>
      </c>
      <c r="K931" s="234">
        <f t="shared" si="124"/>
        <v>0</v>
      </c>
      <c r="L931" s="35"/>
    </row>
    <row r="932" spans="2:13" ht="34.950000000000003" customHeight="1" x14ac:dyDescent="0.3">
      <c r="B932" s="84" t="str">
        <f t="shared" si="123"/>
        <v>CAD</v>
      </c>
      <c r="C932" s="85">
        <f>IF(ISTEXT(D932),MAX($C$5:$C931)+1,"")</f>
        <v>867</v>
      </c>
      <c r="D932" s="86" t="s">
        <v>9</v>
      </c>
      <c r="E932" s="174" t="s">
        <v>1842</v>
      </c>
      <c r="F932" s="270" t="s">
        <v>43</v>
      </c>
      <c r="G932" s="229"/>
      <c r="H932" s="247"/>
      <c r="I932" s="242">
        <f t="shared" si="125"/>
        <v>3</v>
      </c>
      <c r="J932" s="243">
        <f t="shared" si="126"/>
        <v>0</v>
      </c>
      <c r="K932" s="234">
        <f t="shared" si="124"/>
        <v>0</v>
      </c>
      <c r="L932" s="35"/>
    </row>
    <row r="933" spans="2:13" ht="34.950000000000003" customHeight="1" x14ac:dyDescent="0.3">
      <c r="B933" s="84" t="str">
        <f t="shared" si="123"/>
        <v>CAD</v>
      </c>
      <c r="C933" s="85">
        <f>IF(ISTEXT(D933),MAX($C$5:$C932)+1,"")</f>
        <v>868</v>
      </c>
      <c r="D933" s="86" t="s">
        <v>9</v>
      </c>
      <c r="E933" s="174" t="s">
        <v>1843</v>
      </c>
      <c r="F933" s="270" t="s">
        <v>43</v>
      </c>
      <c r="G933" s="229"/>
      <c r="H933" s="247"/>
      <c r="I933" s="242">
        <f t="shared" si="125"/>
        <v>3</v>
      </c>
      <c r="J933" s="243">
        <f t="shared" si="126"/>
        <v>0</v>
      </c>
      <c r="K933" s="234">
        <f t="shared" si="124"/>
        <v>0</v>
      </c>
      <c r="L933" s="35"/>
    </row>
    <row r="934" spans="2:13" ht="34.950000000000003" customHeight="1" x14ac:dyDescent="0.3">
      <c r="B934" s="84" t="str">
        <f t="shared" si="123"/>
        <v>CAD</v>
      </c>
      <c r="C934" s="85">
        <f>IF(ISTEXT(D934),MAX($C$5:$C933)+1,"")</f>
        <v>869</v>
      </c>
      <c r="D934" s="86" t="s">
        <v>9</v>
      </c>
      <c r="E934" s="174" t="s">
        <v>1844</v>
      </c>
      <c r="F934" s="270" t="s">
        <v>43</v>
      </c>
      <c r="G934" s="223"/>
      <c r="H934" s="248"/>
      <c r="I934" s="225">
        <f t="shared" si="125"/>
        <v>3</v>
      </c>
      <c r="J934" s="226">
        <f t="shared" si="126"/>
        <v>0</v>
      </c>
      <c r="K934" s="227">
        <f t="shared" si="124"/>
        <v>0</v>
      </c>
      <c r="L934" s="35"/>
    </row>
    <row r="935" spans="2:13" ht="52.2" customHeight="1" x14ac:dyDescent="0.3">
      <c r="B935" s="84" t="str">
        <f t="shared" si="123"/>
        <v>CAD</v>
      </c>
      <c r="C935" s="85">
        <f>IF(ISTEXT(D935),MAX($C$5:$C934)+1,"")</f>
        <v>870</v>
      </c>
      <c r="D935" s="86" t="s">
        <v>9</v>
      </c>
      <c r="E935" s="174" t="s">
        <v>1845</v>
      </c>
      <c r="F935" s="270" t="s">
        <v>43</v>
      </c>
      <c r="G935" s="229"/>
      <c r="H935" s="247"/>
      <c r="I935" s="242">
        <f t="shared" si="125"/>
        <v>3</v>
      </c>
      <c r="J935" s="243">
        <f t="shared" si="126"/>
        <v>0</v>
      </c>
      <c r="K935" s="234">
        <f t="shared" si="124"/>
        <v>0</v>
      </c>
      <c r="L935" s="35"/>
    </row>
    <row r="936" spans="2:13" ht="34.950000000000003" customHeight="1" x14ac:dyDescent="0.3">
      <c r="B936" s="105" t="str">
        <f>IF(C936="","",$B$4)</f>
        <v/>
      </c>
      <c r="C936" s="106" t="str">
        <f>IF(ISTEXT(D936),MAX($C$5:$C934)+1,"")</f>
        <v/>
      </c>
      <c r="D936" s="106"/>
      <c r="E936" s="151" t="s">
        <v>1846</v>
      </c>
      <c r="F936" s="194"/>
      <c r="G936" s="108"/>
      <c r="H936" s="108"/>
      <c r="I936" s="108"/>
      <c r="J936" s="108"/>
      <c r="K936" s="108"/>
      <c r="L936" s="108"/>
    </row>
    <row r="937" spans="2:13" ht="34.950000000000003" customHeight="1" x14ac:dyDescent="0.3">
      <c r="B937" s="84" t="str">
        <f t="shared" si="123"/>
        <v>CAD</v>
      </c>
      <c r="C937" s="85">
        <f>IF(ISTEXT(D937),MAX($C$5:$C936)+1,"")</f>
        <v>871</v>
      </c>
      <c r="D937" s="86" t="s">
        <v>11</v>
      </c>
      <c r="E937" s="180" t="s">
        <v>1847</v>
      </c>
      <c r="F937" s="270" t="s">
        <v>43</v>
      </c>
      <c r="G937" s="229"/>
      <c r="H937" s="247"/>
      <c r="I937" s="242">
        <f t="shared" si="125"/>
        <v>1</v>
      </c>
      <c r="J937" s="243">
        <f t="shared" si="126"/>
        <v>0</v>
      </c>
      <c r="K937" s="234">
        <f>I937*J937</f>
        <v>0</v>
      </c>
      <c r="L937" s="35"/>
    </row>
    <row r="938" spans="2:13" ht="34.950000000000003" customHeight="1" x14ac:dyDescent="0.3">
      <c r="B938" s="84" t="str">
        <f t="shared" si="123"/>
        <v>CAD</v>
      </c>
      <c r="C938" s="85">
        <f>IF(ISTEXT(D938),MAX($C$5:$C937)+1,"")</f>
        <v>872</v>
      </c>
      <c r="D938" s="86" t="s">
        <v>9</v>
      </c>
      <c r="E938" s="177" t="s">
        <v>1848</v>
      </c>
      <c r="F938" s="270" t="s">
        <v>43</v>
      </c>
      <c r="G938" s="229"/>
      <c r="H938" s="247"/>
      <c r="I938" s="242">
        <f t="shared" si="125"/>
        <v>3</v>
      </c>
      <c r="J938" s="243">
        <f t="shared" si="126"/>
        <v>0</v>
      </c>
      <c r="K938" s="234">
        <f>I938*J938</f>
        <v>0</v>
      </c>
      <c r="L938" s="35"/>
    </row>
    <row r="939" spans="2:13" ht="34.950000000000003" customHeight="1" x14ac:dyDescent="0.3">
      <c r="B939" s="84" t="str">
        <f t="shared" si="123"/>
        <v>CAD</v>
      </c>
      <c r="C939" s="85">
        <f>IF(ISTEXT(D939),MAX($C$5:$C938)+1,"")</f>
        <v>873</v>
      </c>
      <c r="D939" s="86" t="s">
        <v>9</v>
      </c>
      <c r="E939" s="177" t="s">
        <v>1849</v>
      </c>
      <c r="F939" s="270" t="s">
        <v>43</v>
      </c>
      <c r="G939" s="229"/>
      <c r="H939" s="247"/>
      <c r="I939" s="242">
        <f t="shared" si="125"/>
        <v>3</v>
      </c>
      <c r="J939" s="243">
        <f t="shared" si="126"/>
        <v>0</v>
      </c>
      <c r="K939" s="234">
        <f>I939*J939</f>
        <v>0</v>
      </c>
      <c r="L939" s="35"/>
    </row>
    <row r="940" spans="2:13" ht="34.950000000000003" customHeight="1" x14ac:dyDescent="0.3">
      <c r="B940" s="84" t="str">
        <f t="shared" si="123"/>
        <v>CAD</v>
      </c>
      <c r="C940" s="85">
        <f>IF(ISTEXT(D940),MAX($C$5:$C939)+1,"")</f>
        <v>874</v>
      </c>
      <c r="D940" s="86" t="s">
        <v>11</v>
      </c>
      <c r="E940" s="177" t="s">
        <v>1850</v>
      </c>
      <c r="F940" s="270" t="s">
        <v>43</v>
      </c>
      <c r="G940" s="229"/>
      <c r="H940" s="247"/>
      <c r="I940" s="242">
        <f t="shared" si="125"/>
        <v>1</v>
      </c>
      <c r="J940" s="243">
        <f t="shared" si="126"/>
        <v>0</v>
      </c>
      <c r="K940" s="234">
        <f>I940*J940</f>
        <v>0</v>
      </c>
      <c r="L940" s="35"/>
    </row>
    <row r="941" spans="2:13" ht="34.950000000000003" customHeight="1" x14ac:dyDescent="0.3">
      <c r="B941" s="84" t="str">
        <f t="shared" si="123"/>
        <v>CAD</v>
      </c>
      <c r="C941" s="85">
        <f>IF(ISTEXT(D941),MAX($C$5:$C940)+1,"")</f>
        <v>875</v>
      </c>
      <c r="D941" s="86" t="s">
        <v>10</v>
      </c>
      <c r="E941" s="177" t="s">
        <v>1851</v>
      </c>
      <c r="F941" s="270" t="s">
        <v>43</v>
      </c>
      <c r="G941" s="223"/>
      <c r="H941" s="248"/>
      <c r="I941" s="225">
        <f t="shared" si="125"/>
        <v>2</v>
      </c>
      <c r="J941" s="226">
        <f t="shared" si="126"/>
        <v>0</v>
      </c>
      <c r="K941" s="227">
        <f>I941*J941</f>
        <v>0</v>
      </c>
      <c r="L941" s="35"/>
      <c r="M941" s="182"/>
    </row>
    <row r="942" spans="2:13" s="145" customFormat="1" ht="15.6" x14ac:dyDescent="0.3">
      <c r="B942" s="103" t="s">
        <v>1852</v>
      </c>
      <c r="C942" s="103"/>
      <c r="D942" s="103"/>
      <c r="E942" s="103"/>
      <c r="F942" s="194"/>
      <c r="G942" s="103"/>
      <c r="H942" s="103"/>
      <c r="I942" s="103"/>
      <c r="J942" s="103"/>
      <c r="K942" s="103"/>
      <c r="L942" s="103"/>
      <c r="M942" s="182"/>
    </row>
    <row r="943" spans="2:13" ht="34.950000000000003" customHeight="1" x14ac:dyDescent="0.3">
      <c r="B943" s="105" t="str">
        <f>IF(C943="","",$B$4)</f>
        <v/>
      </c>
      <c r="C943" s="106" t="str">
        <f>IF(ISTEXT(D943),MAX($C$5:$C942)+1,"")</f>
        <v/>
      </c>
      <c r="D943" s="106"/>
      <c r="E943" s="151" t="s">
        <v>1853</v>
      </c>
      <c r="F943" s="194"/>
      <c r="G943" s="161"/>
      <c r="H943" s="108"/>
      <c r="I943" s="108"/>
      <c r="J943" s="108"/>
      <c r="K943" s="108"/>
      <c r="L943" s="108"/>
    </row>
    <row r="944" spans="2:13" ht="34.950000000000003" customHeight="1" x14ac:dyDescent="0.3">
      <c r="B944" s="84" t="str">
        <f t="shared" si="123"/>
        <v>CAD</v>
      </c>
      <c r="C944" s="85">
        <f>IF(ISTEXT(D944),MAX($C$5:$C943)+1,"")</f>
        <v>876</v>
      </c>
      <c r="D944" s="86" t="s">
        <v>11</v>
      </c>
      <c r="E944" s="180" t="s">
        <v>1847</v>
      </c>
      <c r="F944" s="270" t="s">
        <v>43</v>
      </c>
      <c r="G944" s="229"/>
      <c r="H944" s="247"/>
      <c r="I944" s="242">
        <f t="shared" si="125"/>
        <v>1</v>
      </c>
      <c r="J944" s="243">
        <f t="shared" si="126"/>
        <v>0</v>
      </c>
      <c r="K944" s="234">
        <f t="shared" ref="K944:K954" si="127">I944*J944</f>
        <v>0</v>
      </c>
      <c r="L944" s="35"/>
    </row>
    <row r="945" spans="2:13" ht="34.950000000000003" customHeight="1" x14ac:dyDescent="0.3">
      <c r="B945" s="84" t="str">
        <f t="shared" si="123"/>
        <v>CAD</v>
      </c>
      <c r="C945" s="85">
        <f>IF(ISTEXT(D945),MAX($C$5:$C944)+1,"")</f>
        <v>877</v>
      </c>
      <c r="D945" s="86" t="s">
        <v>9</v>
      </c>
      <c r="E945" s="177" t="s">
        <v>1848</v>
      </c>
      <c r="F945" s="270" t="s">
        <v>43</v>
      </c>
      <c r="G945" s="229"/>
      <c r="H945" s="247"/>
      <c r="I945" s="242">
        <f t="shared" si="125"/>
        <v>3</v>
      </c>
      <c r="J945" s="243">
        <f t="shared" si="126"/>
        <v>0</v>
      </c>
      <c r="K945" s="234">
        <f t="shared" si="127"/>
        <v>0</v>
      </c>
      <c r="L945" s="35"/>
    </row>
    <row r="946" spans="2:13" ht="34.950000000000003" customHeight="1" x14ac:dyDescent="0.3">
      <c r="B946" s="84" t="str">
        <f t="shared" si="123"/>
        <v>CAD</v>
      </c>
      <c r="C946" s="85">
        <f>IF(ISTEXT(D946),MAX($C$5:$C945)+1,"")</f>
        <v>878</v>
      </c>
      <c r="D946" s="86" t="s">
        <v>9</v>
      </c>
      <c r="E946" s="177" t="s">
        <v>1849</v>
      </c>
      <c r="F946" s="270" t="s">
        <v>43</v>
      </c>
      <c r="G946" s="229"/>
      <c r="H946" s="247"/>
      <c r="I946" s="242">
        <f t="shared" si="125"/>
        <v>3</v>
      </c>
      <c r="J946" s="243">
        <f t="shared" si="126"/>
        <v>0</v>
      </c>
      <c r="K946" s="234">
        <f t="shared" si="127"/>
        <v>0</v>
      </c>
      <c r="L946" s="35"/>
    </row>
    <row r="947" spans="2:13" ht="34.950000000000003" customHeight="1" x14ac:dyDescent="0.3">
      <c r="B947" s="84" t="str">
        <f t="shared" si="123"/>
        <v>CAD</v>
      </c>
      <c r="C947" s="85">
        <f>IF(ISTEXT(D947),MAX($C$5:$C946)+1,"")</f>
        <v>879</v>
      </c>
      <c r="D947" s="86" t="s">
        <v>11</v>
      </c>
      <c r="E947" s="177" t="s">
        <v>1850</v>
      </c>
      <c r="F947" s="270" t="s">
        <v>43</v>
      </c>
      <c r="G947" s="223"/>
      <c r="H947" s="248"/>
      <c r="I947" s="225">
        <f t="shared" si="125"/>
        <v>1</v>
      </c>
      <c r="J947" s="226">
        <f t="shared" si="126"/>
        <v>0</v>
      </c>
      <c r="K947" s="227">
        <f t="shared" si="127"/>
        <v>0</v>
      </c>
      <c r="L947" s="35"/>
    </row>
    <row r="948" spans="2:13" ht="34.950000000000003" customHeight="1" x14ac:dyDescent="0.3">
      <c r="B948" s="84" t="str">
        <f t="shared" si="123"/>
        <v>CAD</v>
      </c>
      <c r="C948" s="85">
        <f>IF(ISTEXT(D948),MAX($C$5:$C947)+1,"")</f>
        <v>880</v>
      </c>
      <c r="D948" s="86" t="s">
        <v>10</v>
      </c>
      <c r="E948" s="177" t="s">
        <v>1851</v>
      </c>
      <c r="F948" s="270" t="s">
        <v>43</v>
      </c>
      <c r="G948" s="229"/>
      <c r="H948" s="247"/>
      <c r="I948" s="242">
        <f t="shared" si="125"/>
        <v>2</v>
      </c>
      <c r="J948" s="243">
        <f t="shared" si="126"/>
        <v>0</v>
      </c>
      <c r="K948" s="234">
        <f t="shared" si="127"/>
        <v>0</v>
      </c>
      <c r="L948" s="35"/>
    </row>
    <row r="949" spans="2:13" ht="34.950000000000003" customHeight="1" x14ac:dyDescent="0.3">
      <c r="B949" s="84" t="str">
        <f t="shared" si="123"/>
        <v>CAD</v>
      </c>
      <c r="C949" s="85">
        <f>IF(ISTEXT(D949),MAX($C$5:$C948)+1,"")</f>
        <v>881</v>
      </c>
      <c r="D949" s="86" t="s">
        <v>9</v>
      </c>
      <c r="E949" s="195" t="s">
        <v>1854</v>
      </c>
      <c r="F949" s="270" t="s">
        <v>43</v>
      </c>
      <c r="G949" s="229"/>
      <c r="H949" s="247"/>
      <c r="I949" s="242">
        <f t="shared" si="125"/>
        <v>3</v>
      </c>
      <c r="J949" s="243">
        <f t="shared" si="126"/>
        <v>0</v>
      </c>
      <c r="K949" s="234">
        <f t="shared" si="127"/>
        <v>0</v>
      </c>
      <c r="L949" s="35"/>
    </row>
    <row r="950" spans="2:13" ht="34.950000000000003" customHeight="1" x14ac:dyDescent="0.3">
      <c r="B950" s="84" t="str">
        <f t="shared" si="123"/>
        <v>CAD</v>
      </c>
      <c r="C950" s="85">
        <f>IF(ISTEXT(D950),MAX($C$5:$C949)+1,"")</f>
        <v>882</v>
      </c>
      <c r="D950" s="86" t="s">
        <v>10</v>
      </c>
      <c r="E950" s="175" t="s">
        <v>1855</v>
      </c>
      <c r="F950" s="270" t="s">
        <v>43</v>
      </c>
      <c r="G950" s="229"/>
      <c r="H950" s="247"/>
      <c r="I950" s="242">
        <f t="shared" si="125"/>
        <v>2</v>
      </c>
      <c r="J950" s="243">
        <f t="shared" si="126"/>
        <v>0</v>
      </c>
      <c r="K950" s="234">
        <f t="shared" si="127"/>
        <v>0</v>
      </c>
      <c r="L950" s="35"/>
    </row>
    <row r="951" spans="2:13" ht="34.950000000000003" customHeight="1" x14ac:dyDescent="0.3">
      <c r="B951" s="84" t="str">
        <f t="shared" si="123"/>
        <v>CAD</v>
      </c>
      <c r="C951" s="85">
        <f>IF(ISTEXT(D951),MAX($C$5:$C950)+1,"")</f>
        <v>883</v>
      </c>
      <c r="D951" s="86" t="s">
        <v>10</v>
      </c>
      <c r="E951" s="175" t="s">
        <v>1856</v>
      </c>
      <c r="F951" s="270" t="s">
        <v>43</v>
      </c>
      <c r="G951" s="229"/>
      <c r="H951" s="247"/>
      <c r="I951" s="242">
        <f t="shared" si="125"/>
        <v>2</v>
      </c>
      <c r="J951" s="243">
        <f t="shared" si="126"/>
        <v>0</v>
      </c>
      <c r="K951" s="234">
        <f t="shared" si="127"/>
        <v>0</v>
      </c>
      <c r="L951" s="35"/>
    </row>
    <row r="952" spans="2:13" ht="34.950000000000003" customHeight="1" x14ac:dyDescent="0.3">
      <c r="B952" s="84" t="str">
        <f t="shared" si="123"/>
        <v>CAD</v>
      </c>
      <c r="C952" s="85">
        <f>IF(ISTEXT(D952),MAX($C$5:$C951)+1,"")</f>
        <v>884</v>
      </c>
      <c r="D952" s="86" t="s">
        <v>9</v>
      </c>
      <c r="E952" s="174" t="s">
        <v>1857</v>
      </c>
      <c r="F952" s="270" t="s">
        <v>43</v>
      </c>
      <c r="G952" s="229"/>
      <c r="H952" s="247"/>
      <c r="I952" s="242">
        <f t="shared" si="125"/>
        <v>3</v>
      </c>
      <c r="J952" s="243">
        <f t="shared" si="126"/>
        <v>0</v>
      </c>
      <c r="K952" s="234">
        <f t="shared" si="127"/>
        <v>0</v>
      </c>
      <c r="L952" s="35"/>
      <c r="M952" s="182"/>
    </row>
    <row r="953" spans="2:13" s="145" customFormat="1" ht="34.950000000000003" customHeight="1" x14ac:dyDescent="0.3">
      <c r="B953" s="84" t="str">
        <f t="shared" si="123"/>
        <v>CAD</v>
      </c>
      <c r="C953" s="85">
        <f>IF(ISTEXT(D953),MAX($C$5:$C952)+1,"")</f>
        <v>885</v>
      </c>
      <c r="D953" s="86" t="s">
        <v>9</v>
      </c>
      <c r="E953" s="174" t="s">
        <v>1858</v>
      </c>
      <c r="F953" s="270" t="s">
        <v>43</v>
      </c>
      <c r="G953" s="223"/>
      <c r="H953" s="248"/>
      <c r="I953" s="225">
        <f t="shared" si="125"/>
        <v>3</v>
      </c>
      <c r="J953" s="226">
        <f t="shared" si="126"/>
        <v>0</v>
      </c>
      <c r="K953" s="227">
        <f t="shared" si="127"/>
        <v>0</v>
      </c>
      <c r="L953" s="35"/>
      <c r="M953" s="182"/>
    </row>
    <row r="954" spans="2:13" ht="34.950000000000003" customHeight="1" x14ac:dyDescent="0.3">
      <c r="B954" s="84" t="str">
        <f t="shared" ref="B954:B1011" si="128">IF(C954="","",$B$4)</f>
        <v>CAD</v>
      </c>
      <c r="C954" s="85">
        <f>IF(ISTEXT(D954),MAX($C$5:$C953)+1,"")</f>
        <v>886</v>
      </c>
      <c r="D954" s="86" t="s">
        <v>9</v>
      </c>
      <c r="E954" s="179" t="s">
        <v>1859</v>
      </c>
      <c r="F954" s="270" t="s">
        <v>43</v>
      </c>
      <c r="G954" s="229"/>
      <c r="H954" s="247"/>
      <c r="I954" s="242">
        <f t="shared" si="125"/>
        <v>3</v>
      </c>
      <c r="J954" s="243">
        <f t="shared" si="126"/>
        <v>0</v>
      </c>
      <c r="K954" s="234">
        <f t="shared" si="127"/>
        <v>0</v>
      </c>
      <c r="L954" s="35"/>
      <c r="M954" s="182"/>
    </row>
    <row r="955" spans="2:13" s="145" customFormat="1" ht="15.6" x14ac:dyDescent="0.3">
      <c r="B955" s="103" t="s">
        <v>1860</v>
      </c>
      <c r="C955" s="103"/>
      <c r="D955" s="103"/>
      <c r="E955" s="103"/>
      <c r="F955" s="194"/>
      <c r="G955" s="103"/>
      <c r="H955" s="103"/>
      <c r="I955" s="103"/>
      <c r="J955" s="103"/>
      <c r="K955" s="103"/>
      <c r="L955" s="103"/>
      <c r="M955" s="182"/>
    </row>
    <row r="956" spans="2:13" ht="34.950000000000003" customHeight="1" x14ac:dyDescent="0.3">
      <c r="B956" s="84" t="str">
        <f t="shared" si="128"/>
        <v>CAD</v>
      </c>
      <c r="C956" s="85">
        <f>IF(ISTEXT(D956),MAX($C$5:$C955)+1,"")</f>
        <v>887</v>
      </c>
      <c r="D956" s="86" t="s">
        <v>11</v>
      </c>
      <c r="E956" s="173" t="s">
        <v>1861</v>
      </c>
      <c r="F956" s="270" t="s">
        <v>43</v>
      </c>
      <c r="G956" s="229"/>
      <c r="H956" s="247"/>
      <c r="I956" s="242">
        <f t="shared" si="125"/>
        <v>1</v>
      </c>
      <c r="J956" s="243">
        <f t="shared" si="126"/>
        <v>0</v>
      </c>
      <c r="K956" s="234">
        <f t="shared" ref="K956:K965" si="129">I956*J956</f>
        <v>0</v>
      </c>
      <c r="L956" s="35"/>
    </row>
    <row r="957" spans="2:13" ht="34.950000000000003" customHeight="1" x14ac:dyDescent="0.3">
      <c r="B957" s="84" t="str">
        <f t="shared" si="128"/>
        <v>CAD</v>
      </c>
      <c r="C957" s="85">
        <f>IF(ISTEXT(D957),MAX($C$5:$C956)+1,"")</f>
        <v>888</v>
      </c>
      <c r="D957" s="86" t="s">
        <v>9</v>
      </c>
      <c r="E957" s="174" t="s">
        <v>1862</v>
      </c>
      <c r="F957" s="270" t="s">
        <v>43</v>
      </c>
      <c r="G957" s="229"/>
      <c r="H957" s="247"/>
      <c r="I957" s="242">
        <f t="shared" si="125"/>
        <v>3</v>
      </c>
      <c r="J957" s="243">
        <f t="shared" si="126"/>
        <v>0</v>
      </c>
      <c r="K957" s="234">
        <f t="shared" si="129"/>
        <v>0</v>
      </c>
      <c r="L957" s="35"/>
    </row>
    <row r="958" spans="2:13" ht="34.950000000000003" customHeight="1" x14ac:dyDescent="0.3">
      <c r="B958" s="84" t="str">
        <f t="shared" si="128"/>
        <v>CAD</v>
      </c>
      <c r="C958" s="85">
        <f>IF(ISTEXT(D958),MAX($C$5:$C957)+1,"")</f>
        <v>889</v>
      </c>
      <c r="D958" s="86" t="s">
        <v>11</v>
      </c>
      <c r="E958" s="174" t="s">
        <v>1863</v>
      </c>
      <c r="F958" s="270" t="s">
        <v>43</v>
      </c>
      <c r="G958" s="229"/>
      <c r="H958" s="247"/>
      <c r="I958" s="242">
        <f t="shared" si="125"/>
        <v>1</v>
      </c>
      <c r="J958" s="243">
        <f t="shared" si="126"/>
        <v>0</v>
      </c>
      <c r="K958" s="234">
        <f t="shared" si="129"/>
        <v>0</v>
      </c>
      <c r="L958" s="35"/>
    </row>
    <row r="959" spans="2:13" ht="34.950000000000003" customHeight="1" x14ac:dyDescent="0.3">
      <c r="B959" s="84" t="str">
        <f t="shared" si="128"/>
        <v>CAD</v>
      </c>
      <c r="C959" s="85">
        <f>IF(ISTEXT(D959),MAX($C$5:$C958)+1,"")</f>
        <v>890</v>
      </c>
      <c r="D959" s="86" t="s">
        <v>11</v>
      </c>
      <c r="E959" s="179" t="s">
        <v>1864</v>
      </c>
      <c r="F959" s="270" t="s">
        <v>43</v>
      </c>
      <c r="G959" s="223"/>
      <c r="H959" s="248"/>
      <c r="I959" s="225">
        <f t="shared" si="125"/>
        <v>1</v>
      </c>
      <c r="J959" s="226">
        <f t="shared" si="126"/>
        <v>0</v>
      </c>
      <c r="K959" s="227">
        <f t="shared" si="129"/>
        <v>0</v>
      </c>
      <c r="L959" s="35"/>
    </row>
    <row r="960" spans="2:13" ht="34.950000000000003" customHeight="1" x14ac:dyDescent="0.3">
      <c r="B960" s="84" t="str">
        <f t="shared" si="128"/>
        <v>CAD</v>
      </c>
      <c r="C960" s="85">
        <f>IF(ISTEXT(D960),MAX($C$5:$C959)+1,"")</f>
        <v>891</v>
      </c>
      <c r="D960" s="86" t="s">
        <v>11</v>
      </c>
      <c r="E960" s="179" t="s">
        <v>1865</v>
      </c>
      <c r="F960" s="270" t="s">
        <v>43</v>
      </c>
      <c r="G960" s="229"/>
      <c r="H960" s="247"/>
      <c r="I960" s="242">
        <f t="shared" si="125"/>
        <v>1</v>
      </c>
      <c r="J960" s="243">
        <f t="shared" si="126"/>
        <v>0</v>
      </c>
      <c r="K960" s="234">
        <f t="shared" si="129"/>
        <v>0</v>
      </c>
      <c r="L960" s="35"/>
      <c r="M960" s="182"/>
    </row>
    <row r="961" spans="2:13" s="145" customFormat="1" ht="27.6" x14ac:dyDescent="0.3">
      <c r="B961" s="84" t="str">
        <f t="shared" si="128"/>
        <v>CAD</v>
      </c>
      <c r="C961" s="85">
        <f>IF(ISTEXT(D961),MAX($C$5:$C960)+1,"")</f>
        <v>892</v>
      </c>
      <c r="D961" s="86" t="s">
        <v>10</v>
      </c>
      <c r="E961" s="179" t="s">
        <v>1866</v>
      </c>
      <c r="F961" s="270" t="s">
        <v>43</v>
      </c>
      <c r="G961" s="229"/>
      <c r="H961" s="247"/>
      <c r="I961" s="242">
        <f t="shared" si="125"/>
        <v>2</v>
      </c>
      <c r="J961" s="243">
        <f t="shared" si="126"/>
        <v>0</v>
      </c>
      <c r="K961" s="234">
        <f t="shared" si="129"/>
        <v>0</v>
      </c>
      <c r="L961" s="35"/>
      <c r="M961" s="182"/>
    </row>
    <row r="962" spans="2:13" ht="59.4" customHeight="1" x14ac:dyDescent="0.3">
      <c r="B962" s="84" t="str">
        <f t="shared" si="128"/>
        <v>CAD</v>
      </c>
      <c r="C962" s="85">
        <f>IF(ISTEXT(D962),MAX($C$5:$C961)+1,"")</f>
        <v>893</v>
      </c>
      <c r="D962" s="86" t="s">
        <v>11</v>
      </c>
      <c r="E962" s="174" t="s">
        <v>1867</v>
      </c>
      <c r="F962" s="270" t="s">
        <v>43</v>
      </c>
      <c r="G962" s="229"/>
      <c r="H962" s="247"/>
      <c r="I962" s="242">
        <f t="shared" si="125"/>
        <v>1</v>
      </c>
      <c r="J962" s="243">
        <f t="shared" si="126"/>
        <v>0</v>
      </c>
      <c r="K962" s="234">
        <f t="shared" si="129"/>
        <v>0</v>
      </c>
      <c r="L962" s="35"/>
    </row>
    <row r="963" spans="2:13" ht="40.200000000000003" customHeight="1" x14ac:dyDescent="0.3">
      <c r="B963" s="84" t="str">
        <f t="shared" si="128"/>
        <v>CAD</v>
      </c>
      <c r="C963" s="85">
        <f>IF(ISTEXT(D963),MAX($C$5:$C962)+1,"")</f>
        <v>894</v>
      </c>
      <c r="D963" s="86" t="s">
        <v>11</v>
      </c>
      <c r="E963" s="174" t="s">
        <v>1868</v>
      </c>
      <c r="F963" s="270" t="s">
        <v>43</v>
      </c>
      <c r="G963" s="229"/>
      <c r="H963" s="247"/>
      <c r="I963" s="242">
        <f t="shared" si="125"/>
        <v>1</v>
      </c>
      <c r="J963" s="243">
        <f t="shared" si="126"/>
        <v>0</v>
      </c>
      <c r="K963" s="234">
        <f t="shared" si="129"/>
        <v>0</v>
      </c>
      <c r="L963" s="35"/>
    </row>
    <row r="964" spans="2:13" ht="41.4" customHeight="1" x14ac:dyDescent="0.3">
      <c r="B964" s="84" t="str">
        <f t="shared" si="128"/>
        <v>CAD</v>
      </c>
      <c r="C964" s="85">
        <f>IF(ISTEXT(D964),MAX($C$5:$C963)+1,"")</f>
        <v>895</v>
      </c>
      <c r="D964" s="86" t="s">
        <v>11</v>
      </c>
      <c r="E964" s="174" t="s">
        <v>1869</v>
      </c>
      <c r="F964" s="270" t="s">
        <v>43</v>
      </c>
      <c r="G964" s="229"/>
      <c r="H964" s="247"/>
      <c r="I964" s="242">
        <f t="shared" si="125"/>
        <v>1</v>
      </c>
      <c r="J964" s="243">
        <f t="shared" si="126"/>
        <v>0</v>
      </c>
      <c r="K964" s="234">
        <f t="shared" si="129"/>
        <v>0</v>
      </c>
      <c r="L964" s="35"/>
    </row>
    <row r="965" spans="2:13" ht="34.950000000000003" customHeight="1" x14ac:dyDescent="0.3">
      <c r="B965" s="84" t="str">
        <f t="shared" si="128"/>
        <v>CAD</v>
      </c>
      <c r="C965" s="85">
        <f>IF(ISTEXT(D965),MAX($C$5:$C964)+1,"")</f>
        <v>896</v>
      </c>
      <c r="D965" s="86" t="s">
        <v>11</v>
      </c>
      <c r="E965" s="179" t="s">
        <v>1870</v>
      </c>
      <c r="F965" s="270" t="s">
        <v>43</v>
      </c>
      <c r="G965" s="229"/>
      <c r="H965" s="247"/>
      <c r="I965" s="242">
        <f t="shared" ref="I965:I1021" si="130">VLOOKUP($D965,SpecData,2,FALSE)</f>
        <v>1</v>
      </c>
      <c r="J965" s="243">
        <f t="shared" ref="J965:J1021" si="131">VLOOKUP($F965,AvailabilityData,2,FALSE)</f>
        <v>0</v>
      </c>
      <c r="K965" s="234">
        <f t="shared" si="129"/>
        <v>0</v>
      </c>
      <c r="L965" s="35"/>
    </row>
    <row r="966" spans="2:13" ht="34.950000000000003" customHeight="1" x14ac:dyDescent="0.3">
      <c r="B966" s="103" t="s">
        <v>1871</v>
      </c>
      <c r="C966" s="103"/>
      <c r="D966" s="103"/>
      <c r="E966" s="103"/>
      <c r="F966" s="194"/>
      <c r="G966" s="103"/>
      <c r="H966" s="103"/>
      <c r="I966" s="103"/>
      <c r="J966" s="103"/>
      <c r="K966" s="103"/>
      <c r="L966" s="103"/>
    </row>
    <row r="967" spans="2:13" ht="34.950000000000003" customHeight="1" x14ac:dyDescent="0.3">
      <c r="B967" s="84" t="str">
        <f t="shared" si="128"/>
        <v>CAD</v>
      </c>
      <c r="C967" s="85">
        <f>IF(ISTEXT(D967),MAX($C$5:$C966)+1,"")</f>
        <v>897</v>
      </c>
      <c r="D967" s="86" t="s">
        <v>11</v>
      </c>
      <c r="E967" s="173" t="s">
        <v>1872</v>
      </c>
      <c r="F967" s="270" t="s">
        <v>43</v>
      </c>
      <c r="G967" s="229"/>
      <c r="H967" s="247"/>
      <c r="I967" s="242">
        <f t="shared" si="130"/>
        <v>1</v>
      </c>
      <c r="J967" s="243">
        <f t="shared" si="131"/>
        <v>0</v>
      </c>
      <c r="K967" s="234">
        <f>I967*J967</f>
        <v>0</v>
      </c>
      <c r="L967" s="35"/>
    </row>
    <row r="968" spans="2:13" ht="34.950000000000003" customHeight="1" x14ac:dyDescent="0.3">
      <c r="B968" s="103" t="s">
        <v>1873</v>
      </c>
      <c r="C968" s="103"/>
      <c r="D968" s="103"/>
      <c r="E968" s="103"/>
      <c r="F968" s="194"/>
      <c r="G968" s="103"/>
      <c r="H968" s="103"/>
      <c r="I968" s="103"/>
      <c r="J968" s="103"/>
      <c r="K968" s="103"/>
      <c r="L968" s="103"/>
    </row>
    <row r="969" spans="2:13" ht="34.950000000000003" customHeight="1" x14ac:dyDescent="0.3">
      <c r="B969" s="84" t="str">
        <f t="shared" si="128"/>
        <v>CAD</v>
      </c>
      <c r="C969" s="85">
        <f>IF(ISTEXT(D969),MAX($C$5:$C968)+1,"")</f>
        <v>898</v>
      </c>
      <c r="D969" s="86" t="s">
        <v>11</v>
      </c>
      <c r="E969" s="174" t="s">
        <v>1874</v>
      </c>
      <c r="F969" s="270" t="s">
        <v>43</v>
      </c>
      <c r="G969" s="229"/>
      <c r="H969" s="247"/>
      <c r="I969" s="242">
        <f t="shared" si="130"/>
        <v>1</v>
      </c>
      <c r="J969" s="243">
        <f t="shared" si="131"/>
        <v>0</v>
      </c>
      <c r="K969" s="234">
        <f>I969*J969</f>
        <v>0</v>
      </c>
      <c r="L969" s="35"/>
    </row>
    <row r="970" spans="2:13" ht="34.950000000000003" customHeight="1" x14ac:dyDescent="0.3">
      <c r="B970" s="84" t="str">
        <f t="shared" si="128"/>
        <v>CAD</v>
      </c>
      <c r="C970" s="85">
        <f>IF(ISTEXT(D970),MAX($C$5:$C969)+1,"")</f>
        <v>899</v>
      </c>
      <c r="D970" s="86" t="s">
        <v>11</v>
      </c>
      <c r="E970" s="174" t="s">
        <v>1875</v>
      </c>
      <c r="F970" s="270" t="s">
        <v>43</v>
      </c>
      <c r="G970" s="229"/>
      <c r="H970" s="247"/>
      <c r="I970" s="242">
        <f t="shared" si="130"/>
        <v>1</v>
      </c>
      <c r="J970" s="243">
        <f t="shared" si="131"/>
        <v>0</v>
      </c>
      <c r="K970" s="234">
        <f>I970*J970</f>
        <v>0</v>
      </c>
      <c r="L970" s="35"/>
    </row>
    <row r="971" spans="2:13" ht="34.950000000000003" customHeight="1" x14ac:dyDescent="0.3">
      <c r="B971" s="84" t="str">
        <f t="shared" si="128"/>
        <v>CAD</v>
      </c>
      <c r="C971" s="85">
        <f>IF(ISTEXT(D971),MAX($C$5:$C970)+1,"")</f>
        <v>900</v>
      </c>
      <c r="D971" s="86" t="s">
        <v>10</v>
      </c>
      <c r="E971" s="179" t="s">
        <v>1876</v>
      </c>
      <c r="F971" s="270" t="s">
        <v>43</v>
      </c>
      <c r="G971" s="229"/>
      <c r="H971" s="247"/>
      <c r="I971" s="242">
        <f t="shared" si="130"/>
        <v>2</v>
      </c>
      <c r="J971" s="243">
        <f t="shared" si="131"/>
        <v>0</v>
      </c>
      <c r="K971" s="234">
        <f>I971*J971</f>
        <v>0</v>
      </c>
      <c r="L971" s="35"/>
    </row>
    <row r="972" spans="2:13" ht="33.6" customHeight="1" x14ac:dyDescent="0.3">
      <c r="B972" s="84" t="str">
        <f t="shared" si="128"/>
        <v>CAD</v>
      </c>
      <c r="C972" s="85">
        <f>IF(ISTEXT(D972),MAX($C$5:$C971)+1,"")</f>
        <v>901</v>
      </c>
      <c r="D972" s="86" t="s">
        <v>10</v>
      </c>
      <c r="E972" s="179" t="s">
        <v>1877</v>
      </c>
      <c r="F972" s="270" t="s">
        <v>43</v>
      </c>
      <c r="G972" s="229"/>
      <c r="H972" s="247"/>
      <c r="I972" s="242">
        <f t="shared" si="130"/>
        <v>2</v>
      </c>
      <c r="J972" s="243">
        <f t="shared" si="131"/>
        <v>0</v>
      </c>
      <c r="K972" s="234">
        <f>I972*J972</f>
        <v>0</v>
      </c>
      <c r="L972" s="35"/>
    </row>
    <row r="973" spans="2:13" ht="34.950000000000003" customHeight="1" x14ac:dyDescent="0.3">
      <c r="B973" s="84" t="str">
        <f t="shared" si="128"/>
        <v>CAD</v>
      </c>
      <c r="C973" s="85">
        <f>IF(ISTEXT(D973),MAX($C$5:$C972)+1,"")</f>
        <v>902</v>
      </c>
      <c r="D973" s="86" t="s">
        <v>10</v>
      </c>
      <c r="E973" s="174" t="s">
        <v>1878</v>
      </c>
      <c r="F973" s="270" t="s">
        <v>43</v>
      </c>
      <c r="G973" s="229"/>
      <c r="H973" s="247"/>
      <c r="I973" s="242">
        <f t="shared" si="130"/>
        <v>2</v>
      </c>
      <c r="J973" s="243">
        <f t="shared" si="131"/>
        <v>0</v>
      </c>
      <c r="K973" s="234">
        <f>I973*J973</f>
        <v>0</v>
      </c>
      <c r="L973" s="35"/>
    </row>
    <row r="974" spans="2:13" ht="34.950000000000003" customHeight="1" x14ac:dyDescent="0.3">
      <c r="B974" s="103" t="s">
        <v>1879</v>
      </c>
      <c r="C974" s="103"/>
      <c r="D974" s="103"/>
      <c r="E974" s="103"/>
      <c r="F974" s="194"/>
      <c r="G974" s="103"/>
      <c r="H974" s="103"/>
      <c r="I974" s="103"/>
      <c r="J974" s="103"/>
      <c r="K974" s="103"/>
      <c r="L974" s="103"/>
    </row>
    <row r="975" spans="2:13" ht="34.950000000000003" customHeight="1" x14ac:dyDescent="0.3">
      <c r="B975" s="105" t="str">
        <f>IF(C975="","",$B$4)</f>
        <v/>
      </c>
      <c r="C975" s="106" t="str">
        <f>IF(ISTEXT(D975),MAX($C$5:$C973)+1,"")</f>
        <v/>
      </c>
      <c r="D975" s="106"/>
      <c r="E975" s="157" t="s">
        <v>1880</v>
      </c>
      <c r="F975" s="194"/>
      <c r="G975" s="161"/>
      <c r="H975" s="108"/>
      <c r="I975" s="108"/>
      <c r="J975" s="108"/>
      <c r="K975" s="108"/>
      <c r="L975" s="108"/>
    </row>
    <row r="976" spans="2:13" ht="34.950000000000003" customHeight="1" x14ac:dyDescent="0.3">
      <c r="B976" s="105" t="str">
        <f t="shared" si="128"/>
        <v/>
      </c>
      <c r="C976" s="106" t="str">
        <f>IF(ISTEXT(D976),MAX($C$5:$C975)+1,"")</f>
        <v/>
      </c>
      <c r="D976" s="106"/>
      <c r="E976" s="157" t="s">
        <v>1881</v>
      </c>
      <c r="F976" s="194"/>
      <c r="G976" s="161"/>
      <c r="H976" s="108"/>
      <c r="I976" s="108"/>
      <c r="J976" s="108"/>
      <c r="K976" s="108"/>
      <c r="L976" s="108"/>
    </row>
    <row r="977" spans="2:12" ht="34.950000000000003" customHeight="1" x14ac:dyDescent="0.3">
      <c r="B977" s="84" t="str">
        <f t="shared" si="128"/>
        <v>CAD</v>
      </c>
      <c r="C977" s="85">
        <f>IF(ISTEXT(D977),MAX($C$5:$C975)+1,"")</f>
        <v>903</v>
      </c>
      <c r="D977" s="86" t="s">
        <v>9</v>
      </c>
      <c r="E977" s="180" t="s">
        <v>1882</v>
      </c>
      <c r="F977" s="270" t="s">
        <v>43</v>
      </c>
      <c r="G977" s="229"/>
      <c r="H977" s="247"/>
      <c r="I977" s="242">
        <f t="shared" si="130"/>
        <v>3</v>
      </c>
      <c r="J977" s="243">
        <f t="shared" si="131"/>
        <v>0</v>
      </c>
      <c r="K977" s="234">
        <f t="shared" ref="K977:K984" si="132">I977*J977</f>
        <v>0</v>
      </c>
      <c r="L977" s="35"/>
    </row>
    <row r="978" spans="2:12" ht="34.950000000000003" customHeight="1" x14ac:dyDescent="0.3">
      <c r="B978" s="84" t="str">
        <f t="shared" si="128"/>
        <v>CAD</v>
      </c>
      <c r="C978" s="85">
        <f>IF(ISTEXT(D978),MAX($C$5:$C977)+1,"")</f>
        <v>904</v>
      </c>
      <c r="D978" s="86" t="s">
        <v>10</v>
      </c>
      <c r="E978" s="177" t="s">
        <v>1883</v>
      </c>
      <c r="F978" s="270" t="s">
        <v>43</v>
      </c>
      <c r="G978" s="223"/>
      <c r="H978" s="248"/>
      <c r="I978" s="225">
        <f t="shared" si="130"/>
        <v>2</v>
      </c>
      <c r="J978" s="226">
        <f t="shared" si="131"/>
        <v>0</v>
      </c>
      <c r="K978" s="227">
        <f t="shared" si="132"/>
        <v>0</v>
      </c>
      <c r="L978" s="35"/>
    </row>
    <row r="979" spans="2:12" ht="34.950000000000003" customHeight="1" x14ac:dyDescent="0.3">
      <c r="B979" s="84" t="str">
        <f t="shared" si="128"/>
        <v>CAD</v>
      </c>
      <c r="C979" s="85">
        <f>IF(ISTEXT(D979),MAX($C$5:$C978)+1,"")</f>
        <v>905</v>
      </c>
      <c r="D979" s="86" t="s">
        <v>11</v>
      </c>
      <c r="E979" s="177" t="s">
        <v>1884</v>
      </c>
      <c r="F979" s="270" t="s">
        <v>43</v>
      </c>
      <c r="G979" s="229"/>
      <c r="H979" s="247"/>
      <c r="I979" s="242">
        <f t="shared" si="130"/>
        <v>1</v>
      </c>
      <c r="J979" s="243">
        <f t="shared" si="131"/>
        <v>0</v>
      </c>
      <c r="K979" s="234">
        <f t="shared" si="132"/>
        <v>0</v>
      </c>
      <c r="L979" s="35"/>
    </row>
    <row r="980" spans="2:12" ht="34.950000000000003" customHeight="1" x14ac:dyDescent="0.3">
      <c r="B980" s="84" t="str">
        <f t="shared" si="128"/>
        <v>CAD</v>
      </c>
      <c r="C980" s="85">
        <f>IF(ISTEXT(D980),MAX($C$5:$C979)+1,"")</f>
        <v>906</v>
      </c>
      <c r="D980" s="86" t="s">
        <v>10</v>
      </c>
      <c r="E980" s="177" t="s">
        <v>1885</v>
      </c>
      <c r="F980" s="270" t="s">
        <v>43</v>
      </c>
      <c r="G980" s="229"/>
      <c r="H980" s="247"/>
      <c r="I980" s="242">
        <f t="shared" si="130"/>
        <v>2</v>
      </c>
      <c r="J980" s="243">
        <f t="shared" si="131"/>
        <v>0</v>
      </c>
      <c r="K980" s="234">
        <f t="shared" si="132"/>
        <v>0</v>
      </c>
      <c r="L980" s="35"/>
    </row>
    <row r="981" spans="2:12" ht="34.950000000000003" customHeight="1" x14ac:dyDescent="0.3">
      <c r="B981" s="84" t="str">
        <f t="shared" si="128"/>
        <v>CAD</v>
      </c>
      <c r="C981" s="85">
        <f>IF(ISTEXT(D981),MAX($C$5:$C980)+1,"")</f>
        <v>907</v>
      </c>
      <c r="D981" s="86" t="s">
        <v>11</v>
      </c>
      <c r="E981" s="177" t="s">
        <v>1886</v>
      </c>
      <c r="F981" s="270" t="s">
        <v>43</v>
      </c>
      <c r="G981" s="229"/>
      <c r="H981" s="247"/>
      <c r="I981" s="242">
        <f t="shared" si="130"/>
        <v>1</v>
      </c>
      <c r="J981" s="243">
        <f t="shared" si="131"/>
        <v>0</v>
      </c>
      <c r="K981" s="234">
        <f t="shared" si="132"/>
        <v>0</v>
      </c>
      <c r="L981" s="35"/>
    </row>
    <row r="982" spans="2:12" ht="34.950000000000003" customHeight="1" x14ac:dyDescent="0.3">
      <c r="B982" s="84" t="str">
        <f t="shared" si="128"/>
        <v>CAD</v>
      </c>
      <c r="C982" s="85">
        <f>IF(ISTEXT(D982),MAX($C$5:$C981)+1,"")</f>
        <v>908</v>
      </c>
      <c r="D982" s="86" t="s">
        <v>11</v>
      </c>
      <c r="E982" s="177" t="s">
        <v>1887</v>
      </c>
      <c r="F982" s="270" t="s">
        <v>43</v>
      </c>
      <c r="G982" s="229"/>
      <c r="H982" s="247"/>
      <c r="I982" s="242">
        <f t="shared" si="130"/>
        <v>1</v>
      </c>
      <c r="J982" s="243">
        <f t="shared" si="131"/>
        <v>0</v>
      </c>
      <c r="K982" s="234">
        <f t="shared" si="132"/>
        <v>0</v>
      </c>
      <c r="L982" s="35"/>
    </row>
    <row r="983" spans="2:12" ht="34.950000000000003" customHeight="1" x14ac:dyDescent="0.3">
      <c r="B983" s="84" t="str">
        <f t="shared" si="128"/>
        <v>CAD</v>
      </c>
      <c r="C983" s="85">
        <f>IF(ISTEXT(D983),MAX($C$5:$C982)+1,"")</f>
        <v>909</v>
      </c>
      <c r="D983" s="86" t="s">
        <v>9</v>
      </c>
      <c r="E983" s="177" t="s">
        <v>1888</v>
      </c>
      <c r="F983" s="270" t="s">
        <v>43</v>
      </c>
      <c r="G983" s="229"/>
      <c r="H983" s="247"/>
      <c r="I983" s="242">
        <f t="shared" si="130"/>
        <v>3</v>
      </c>
      <c r="J983" s="243">
        <f t="shared" si="131"/>
        <v>0</v>
      </c>
      <c r="K983" s="234">
        <f t="shared" si="132"/>
        <v>0</v>
      </c>
      <c r="L983" s="35"/>
    </row>
    <row r="984" spans="2:12" ht="34.950000000000003" customHeight="1" x14ac:dyDescent="0.3">
      <c r="B984" s="84" t="str">
        <f t="shared" si="128"/>
        <v>CAD</v>
      </c>
      <c r="C984" s="85">
        <f>IF(ISTEXT(D984),MAX($C$5:$C983)+1,"")</f>
        <v>910</v>
      </c>
      <c r="D984" s="86" t="s">
        <v>11</v>
      </c>
      <c r="E984" s="178" t="s">
        <v>1889</v>
      </c>
      <c r="F984" s="270" t="s">
        <v>43</v>
      </c>
      <c r="G984" s="229"/>
      <c r="H984" s="247"/>
      <c r="I984" s="242">
        <f t="shared" si="130"/>
        <v>1</v>
      </c>
      <c r="J984" s="243">
        <f t="shared" si="131"/>
        <v>0</v>
      </c>
      <c r="K984" s="234">
        <f t="shared" si="132"/>
        <v>0</v>
      </c>
      <c r="L984" s="35"/>
    </row>
    <row r="985" spans="2:12" ht="34.950000000000003" customHeight="1" x14ac:dyDescent="0.3">
      <c r="B985" s="105" t="str">
        <f t="shared" si="128"/>
        <v/>
      </c>
      <c r="C985" s="106" t="str">
        <f>IF(ISTEXT(D985),MAX($C$5:$C984)+1,"")</f>
        <v/>
      </c>
      <c r="D985" s="106"/>
      <c r="E985" s="157" t="s">
        <v>1890</v>
      </c>
      <c r="F985" s="194"/>
      <c r="G985" s="161"/>
      <c r="H985" s="108"/>
      <c r="I985" s="108"/>
      <c r="J985" s="108"/>
      <c r="K985" s="108"/>
      <c r="L985" s="108"/>
    </row>
    <row r="986" spans="2:12" ht="34.950000000000003" customHeight="1" x14ac:dyDescent="0.3">
      <c r="B986" s="84" t="str">
        <f t="shared" si="128"/>
        <v>CAD</v>
      </c>
      <c r="C986" s="85">
        <f>IF(ISTEXT(D986),MAX($C$5:$C985)+1,"")</f>
        <v>911</v>
      </c>
      <c r="D986" s="86" t="s">
        <v>9</v>
      </c>
      <c r="E986" s="180" t="s">
        <v>1891</v>
      </c>
      <c r="F986" s="270" t="s">
        <v>43</v>
      </c>
      <c r="G986" s="229"/>
      <c r="H986" s="247"/>
      <c r="I986" s="242">
        <f t="shared" si="130"/>
        <v>3</v>
      </c>
      <c r="J986" s="243">
        <f t="shared" si="131"/>
        <v>0</v>
      </c>
      <c r="K986" s="234">
        <f t="shared" ref="K986:K1018" si="133">I986*J986</f>
        <v>0</v>
      </c>
      <c r="L986" s="35"/>
    </row>
    <row r="987" spans="2:12" ht="34.950000000000003" customHeight="1" x14ac:dyDescent="0.3">
      <c r="B987" s="84" t="str">
        <f t="shared" si="128"/>
        <v>CAD</v>
      </c>
      <c r="C987" s="85">
        <f>IF(ISTEXT(D987),MAX($C$5:$C986)+1,"")</f>
        <v>912</v>
      </c>
      <c r="D987" s="86" t="s">
        <v>9</v>
      </c>
      <c r="E987" s="177" t="s">
        <v>1892</v>
      </c>
      <c r="F987" s="270" t="s">
        <v>43</v>
      </c>
      <c r="G987" s="229"/>
      <c r="H987" s="247"/>
      <c r="I987" s="242">
        <f t="shared" si="130"/>
        <v>3</v>
      </c>
      <c r="J987" s="243">
        <f t="shared" si="131"/>
        <v>0</v>
      </c>
      <c r="K987" s="234">
        <f t="shared" si="133"/>
        <v>0</v>
      </c>
      <c r="L987" s="35"/>
    </row>
    <row r="988" spans="2:12" ht="34.950000000000003" customHeight="1" x14ac:dyDescent="0.3">
      <c r="B988" s="84" t="str">
        <f t="shared" si="128"/>
        <v>CAD</v>
      </c>
      <c r="C988" s="85">
        <f>IF(ISTEXT(D988),MAX($C$5:$C987)+1,"")</f>
        <v>913</v>
      </c>
      <c r="D988" s="86" t="s">
        <v>9</v>
      </c>
      <c r="E988" s="177" t="s">
        <v>1893</v>
      </c>
      <c r="F988" s="270" t="s">
        <v>43</v>
      </c>
      <c r="G988" s="229"/>
      <c r="H988" s="247"/>
      <c r="I988" s="242">
        <f t="shared" si="130"/>
        <v>3</v>
      </c>
      <c r="J988" s="243">
        <f t="shared" si="131"/>
        <v>0</v>
      </c>
      <c r="K988" s="234">
        <f t="shared" si="133"/>
        <v>0</v>
      </c>
      <c r="L988" s="35"/>
    </row>
    <row r="989" spans="2:12" ht="34.950000000000003" customHeight="1" x14ac:dyDescent="0.3">
      <c r="B989" s="84" t="str">
        <f t="shared" si="128"/>
        <v>CAD</v>
      </c>
      <c r="C989" s="85">
        <f>IF(ISTEXT(D989),MAX($C$5:$C988)+1,"")</f>
        <v>914</v>
      </c>
      <c r="D989" s="86" t="s">
        <v>9</v>
      </c>
      <c r="E989" s="177" t="s">
        <v>1894</v>
      </c>
      <c r="F989" s="270" t="s">
        <v>43</v>
      </c>
      <c r="G989" s="229"/>
      <c r="H989" s="247"/>
      <c r="I989" s="242">
        <f t="shared" si="130"/>
        <v>3</v>
      </c>
      <c r="J989" s="243">
        <f t="shared" si="131"/>
        <v>0</v>
      </c>
      <c r="K989" s="234">
        <f t="shared" si="133"/>
        <v>0</v>
      </c>
      <c r="L989" s="35"/>
    </row>
    <row r="990" spans="2:12" ht="34.950000000000003" customHeight="1" x14ac:dyDescent="0.3">
      <c r="B990" s="84" t="str">
        <f t="shared" si="128"/>
        <v>CAD</v>
      </c>
      <c r="C990" s="85">
        <f>IF(ISTEXT(D990),MAX($C$5:$C989)+1,"")</f>
        <v>915</v>
      </c>
      <c r="D990" s="86" t="s">
        <v>9</v>
      </c>
      <c r="E990" s="177" t="s">
        <v>1895</v>
      </c>
      <c r="F990" s="270" t="s">
        <v>43</v>
      </c>
      <c r="G990" s="223"/>
      <c r="H990" s="248"/>
      <c r="I990" s="225">
        <f t="shared" si="130"/>
        <v>3</v>
      </c>
      <c r="J990" s="226">
        <f t="shared" si="131"/>
        <v>0</v>
      </c>
      <c r="K990" s="227">
        <f t="shared" si="133"/>
        <v>0</v>
      </c>
      <c r="L990" s="35"/>
    </row>
    <row r="991" spans="2:12" ht="34.950000000000003" customHeight="1" x14ac:dyDescent="0.3">
      <c r="B991" s="84" t="str">
        <f t="shared" si="128"/>
        <v>CAD</v>
      </c>
      <c r="C991" s="85">
        <f>IF(ISTEXT(D991),MAX($C$5:$C990)+1,"")</f>
        <v>916</v>
      </c>
      <c r="D991" s="86" t="s">
        <v>9</v>
      </c>
      <c r="E991" s="177" t="s">
        <v>1896</v>
      </c>
      <c r="F991" s="270" t="s">
        <v>43</v>
      </c>
      <c r="G991" s="229"/>
      <c r="H991" s="247"/>
      <c r="I991" s="242">
        <f t="shared" si="130"/>
        <v>3</v>
      </c>
      <c r="J991" s="243">
        <f t="shared" si="131"/>
        <v>0</v>
      </c>
      <c r="K991" s="234">
        <f t="shared" si="133"/>
        <v>0</v>
      </c>
      <c r="L991" s="35"/>
    </row>
    <row r="992" spans="2:12" ht="34.950000000000003" customHeight="1" x14ac:dyDescent="0.3">
      <c r="B992" s="84" t="str">
        <f t="shared" si="128"/>
        <v>CAD</v>
      </c>
      <c r="C992" s="85">
        <f>IF(ISTEXT(D992),MAX($C$5:$C991)+1,"")</f>
        <v>917</v>
      </c>
      <c r="D992" s="86" t="s">
        <v>9</v>
      </c>
      <c r="E992" s="177" t="s">
        <v>1897</v>
      </c>
      <c r="F992" s="270" t="s">
        <v>43</v>
      </c>
      <c r="G992" s="229"/>
      <c r="H992" s="247"/>
      <c r="I992" s="242">
        <f t="shared" si="130"/>
        <v>3</v>
      </c>
      <c r="J992" s="243">
        <f t="shared" si="131"/>
        <v>0</v>
      </c>
      <c r="K992" s="234">
        <f t="shared" si="133"/>
        <v>0</v>
      </c>
      <c r="L992" s="35"/>
    </row>
    <row r="993" spans="2:13" ht="34.950000000000003" customHeight="1" x14ac:dyDescent="0.3">
      <c r="B993" s="84" t="str">
        <f t="shared" si="128"/>
        <v>CAD</v>
      </c>
      <c r="C993" s="85">
        <f>IF(ISTEXT(D993),MAX($C$5:$C992)+1,"")</f>
        <v>918</v>
      </c>
      <c r="D993" s="86" t="s">
        <v>9</v>
      </c>
      <c r="E993" s="177" t="s">
        <v>1898</v>
      </c>
      <c r="F993" s="270" t="s">
        <v>43</v>
      </c>
      <c r="G993" s="229"/>
      <c r="H993" s="247"/>
      <c r="I993" s="242">
        <f t="shared" si="130"/>
        <v>3</v>
      </c>
      <c r="J993" s="243">
        <f t="shared" si="131"/>
        <v>0</v>
      </c>
      <c r="K993" s="234">
        <f t="shared" si="133"/>
        <v>0</v>
      </c>
      <c r="L993" s="35"/>
    </row>
    <row r="994" spans="2:13" ht="34.950000000000003" customHeight="1" x14ac:dyDescent="0.3">
      <c r="B994" s="84" t="str">
        <f t="shared" si="128"/>
        <v>CAD</v>
      </c>
      <c r="C994" s="85">
        <f>IF(ISTEXT(D994),MAX($C$5:$C993)+1,"")</f>
        <v>919</v>
      </c>
      <c r="D994" s="86" t="s">
        <v>10</v>
      </c>
      <c r="E994" s="177" t="s">
        <v>1899</v>
      </c>
      <c r="F994" s="270" t="s">
        <v>43</v>
      </c>
      <c r="G994" s="229"/>
      <c r="H994" s="247"/>
      <c r="I994" s="242">
        <f t="shared" si="130"/>
        <v>2</v>
      </c>
      <c r="J994" s="243">
        <f t="shared" si="131"/>
        <v>0</v>
      </c>
      <c r="K994" s="234">
        <f t="shared" si="133"/>
        <v>0</v>
      </c>
      <c r="L994" s="35"/>
    </row>
    <row r="995" spans="2:13" ht="34.950000000000003" customHeight="1" x14ac:dyDescent="0.3">
      <c r="B995" s="84" t="str">
        <f t="shared" si="128"/>
        <v>CAD</v>
      </c>
      <c r="C995" s="85">
        <f>IF(ISTEXT(D995),MAX($C$5:$C994)+1,"")</f>
        <v>920</v>
      </c>
      <c r="D995" s="86" t="s">
        <v>11</v>
      </c>
      <c r="E995" s="177" t="s">
        <v>1900</v>
      </c>
      <c r="F995" s="270" t="s">
        <v>43</v>
      </c>
      <c r="G995" s="229"/>
      <c r="H995" s="247"/>
      <c r="I995" s="242">
        <f t="shared" si="130"/>
        <v>1</v>
      </c>
      <c r="J995" s="243">
        <f t="shared" si="131"/>
        <v>0</v>
      </c>
      <c r="K995" s="234">
        <f t="shared" si="133"/>
        <v>0</v>
      </c>
      <c r="L995" s="35"/>
    </row>
    <row r="996" spans="2:13" ht="34.950000000000003" customHeight="1" x14ac:dyDescent="0.3">
      <c r="B996" s="84" t="str">
        <f t="shared" si="128"/>
        <v>CAD</v>
      </c>
      <c r="C996" s="85">
        <f>IF(ISTEXT(D996),MAX($C$5:$C995)+1,"")</f>
        <v>921</v>
      </c>
      <c r="D996" s="86" t="s">
        <v>11</v>
      </c>
      <c r="E996" s="177" t="s">
        <v>1901</v>
      </c>
      <c r="F996" s="270" t="s">
        <v>43</v>
      </c>
      <c r="G996" s="229"/>
      <c r="H996" s="247"/>
      <c r="I996" s="242">
        <f t="shared" si="130"/>
        <v>1</v>
      </c>
      <c r="J996" s="243">
        <f t="shared" si="131"/>
        <v>0</v>
      </c>
      <c r="K996" s="234">
        <f t="shared" si="133"/>
        <v>0</v>
      </c>
      <c r="L996" s="35"/>
    </row>
    <row r="997" spans="2:13" ht="34.950000000000003" customHeight="1" x14ac:dyDescent="0.3">
      <c r="B997" s="84" t="str">
        <f t="shared" si="128"/>
        <v>CAD</v>
      </c>
      <c r="C997" s="85">
        <f>IF(ISTEXT(D997),MAX($C$5:$C996)+1,"")</f>
        <v>922</v>
      </c>
      <c r="D997" s="86" t="s">
        <v>11</v>
      </c>
      <c r="E997" s="177" t="s">
        <v>1902</v>
      </c>
      <c r="F997" s="270" t="s">
        <v>43</v>
      </c>
      <c r="G997" s="229"/>
      <c r="H997" s="247"/>
      <c r="I997" s="242">
        <f t="shared" si="130"/>
        <v>1</v>
      </c>
      <c r="J997" s="243">
        <f t="shared" si="131"/>
        <v>0</v>
      </c>
      <c r="K997" s="234">
        <f t="shared" si="133"/>
        <v>0</v>
      </c>
      <c r="L997" s="35"/>
    </row>
    <row r="998" spans="2:13" ht="34.950000000000003" customHeight="1" x14ac:dyDescent="0.3">
      <c r="B998" s="84" t="str">
        <f t="shared" si="128"/>
        <v>CAD</v>
      </c>
      <c r="C998" s="85">
        <f>IF(ISTEXT(D998),MAX($C$5:$C997)+1,"")</f>
        <v>923</v>
      </c>
      <c r="D998" s="86" t="s">
        <v>9</v>
      </c>
      <c r="E998" s="177" t="s">
        <v>1903</v>
      </c>
      <c r="F998" s="270" t="s">
        <v>43</v>
      </c>
      <c r="G998" s="229"/>
      <c r="H998" s="247"/>
      <c r="I998" s="242">
        <f t="shared" si="130"/>
        <v>3</v>
      </c>
      <c r="J998" s="243">
        <f t="shared" si="131"/>
        <v>0</v>
      </c>
      <c r="K998" s="234">
        <f t="shared" si="133"/>
        <v>0</v>
      </c>
      <c r="L998" s="35"/>
    </row>
    <row r="999" spans="2:13" ht="34.950000000000003" customHeight="1" x14ac:dyDescent="0.3">
      <c r="B999" s="84" t="str">
        <f t="shared" si="128"/>
        <v>CAD</v>
      </c>
      <c r="C999" s="85">
        <f>IF(ISTEXT(D999),MAX($C$5:$C998)+1,"")</f>
        <v>924</v>
      </c>
      <c r="D999" s="86" t="s">
        <v>9</v>
      </c>
      <c r="E999" s="177" t="s">
        <v>1904</v>
      </c>
      <c r="F999" s="270" t="s">
        <v>43</v>
      </c>
      <c r="G999" s="229"/>
      <c r="H999" s="247"/>
      <c r="I999" s="242">
        <f t="shared" si="130"/>
        <v>3</v>
      </c>
      <c r="J999" s="243">
        <f t="shared" si="131"/>
        <v>0</v>
      </c>
      <c r="K999" s="234">
        <f t="shared" si="133"/>
        <v>0</v>
      </c>
      <c r="L999" s="35"/>
    </row>
    <row r="1000" spans="2:13" ht="34.950000000000003" customHeight="1" x14ac:dyDescent="0.3">
      <c r="B1000" s="84" t="str">
        <f t="shared" si="128"/>
        <v>CAD</v>
      </c>
      <c r="C1000" s="85">
        <f>IF(ISTEXT(D1000),MAX($C$5:$C999)+1,"")</f>
        <v>925</v>
      </c>
      <c r="D1000" s="86" t="s">
        <v>11</v>
      </c>
      <c r="E1000" s="177" t="s">
        <v>1905</v>
      </c>
      <c r="F1000" s="270" t="s">
        <v>43</v>
      </c>
      <c r="G1000" s="229"/>
      <c r="H1000" s="247"/>
      <c r="I1000" s="242">
        <f t="shared" si="130"/>
        <v>1</v>
      </c>
      <c r="J1000" s="243">
        <f t="shared" si="131"/>
        <v>0</v>
      </c>
      <c r="K1000" s="234">
        <f t="shared" si="133"/>
        <v>0</v>
      </c>
      <c r="L1000" s="35"/>
    </row>
    <row r="1001" spans="2:13" ht="34.950000000000003" customHeight="1" x14ac:dyDescent="0.3">
      <c r="B1001" s="84" t="str">
        <f t="shared" si="128"/>
        <v>CAD</v>
      </c>
      <c r="C1001" s="85">
        <f>IF(ISTEXT(D1001),MAX($C$5:$C1000)+1,"")</f>
        <v>926</v>
      </c>
      <c r="D1001" s="86" t="s">
        <v>9</v>
      </c>
      <c r="E1001" s="177" t="s">
        <v>1906</v>
      </c>
      <c r="F1001" s="270" t="s">
        <v>43</v>
      </c>
      <c r="G1001" s="229"/>
      <c r="H1001" s="247"/>
      <c r="I1001" s="242">
        <f t="shared" si="130"/>
        <v>3</v>
      </c>
      <c r="J1001" s="243">
        <f t="shared" si="131"/>
        <v>0</v>
      </c>
      <c r="K1001" s="234">
        <f t="shared" si="133"/>
        <v>0</v>
      </c>
      <c r="L1001" s="35"/>
    </row>
    <row r="1002" spans="2:13" ht="34.950000000000003" customHeight="1" x14ac:dyDescent="0.3">
      <c r="B1002" s="84" t="str">
        <f t="shared" si="128"/>
        <v>CAD</v>
      </c>
      <c r="C1002" s="85">
        <f>IF(ISTEXT(D1002),MAX($C$5:$C1001)+1,"")</f>
        <v>927</v>
      </c>
      <c r="D1002" s="86" t="s">
        <v>11</v>
      </c>
      <c r="E1002" s="177" t="s">
        <v>1907</v>
      </c>
      <c r="F1002" s="270" t="s">
        <v>43</v>
      </c>
      <c r="G1002" s="229"/>
      <c r="H1002" s="247"/>
      <c r="I1002" s="242">
        <f t="shared" si="130"/>
        <v>1</v>
      </c>
      <c r="J1002" s="243">
        <f t="shared" si="131"/>
        <v>0</v>
      </c>
      <c r="K1002" s="234">
        <f t="shared" si="133"/>
        <v>0</v>
      </c>
      <c r="L1002" s="35"/>
    </row>
    <row r="1003" spans="2:13" ht="34.950000000000003" customHeight="1" x14ac:dyDescent="0.3">
      <c r="B1003" s="84" t="str">
        <f t="shared" si="128"/>
        <v>CAD</v>
      </c>
      <c r="C1003" s="85">
        <f>IF(ISTEXT(D1003),MAX($C$5:$C1002)+1,"")</f>
        <v>928</v>
      </c>
      <c r="D1003" s="86" t="s">
        <v>11</v>
      </c>
      <c r="E1003" s="177" t="s">
        <v>1908</v>
      </c>
      <c r="F1003" s="270" t="s">
        <v>43</v>
      </c>
      <c r="G1003" s="223"/>
      <c r="H1003" s="248"/>
      <c r="I1003" s="225">
        <f t="shared" si="130"/>
        <v>1</v>
      </c>
      <c r="J1003" s="226">
        <f t="shared" si="131"/>
        <v>0</v>
      </c>
      <c r="K1003" s="227">
        <f t="shared" si="133"/>
        <v>0</v>
      </c>
      <c r="L1003" s="35"/>
    </row>
    <row r="1004" spans="2:13" ht="34.950000000000003" customHeight="1" x14ac:dyDescent="0.3">
      <c r="B1004" s="84" t="str">
        <f t="shared" si="128"/>
        <v>CAD</v>
      </c>
      <c r="C1004" s="85">
        <f>IF(ISTEXT(D1004),MAX($C$5:$C1003)+1,"")</f>
        <v>929</v>
      </c>
      <c r="D1004" s="86" t="s">
        <v>11</v>
      </c>
      <c r="E1004" s="177" t="s">
        <v>1909</v>
      </c>
      <c r="F1004" s="270" t="s">
        <v>43</v>
      </c>
      <c r="G1004" s="229"/>
      <c r="H1004" s="247"/>
      <c r="I1004" s="242">
        <f t="shared" si="130"/>
        <v>1</v>
      </c>
      <c r="J1004" s="243">
        <f t="shared" si="131"/>
        <v>0</v>
      </c>
      <c r="K1004" s="234">
        <f t="shared" si="133"/>
        <v>0</v>
      </c>
      <c r="L1004" s="35"/>
    </row>
    <row r="1005" spans="2:13" ht="34.950000000000003" customHeight="1" x14ac:dyDescent="0.3">
      <c r="B1005" s="84" t="str">
        <f t="shared" si="128"/>
        <v>CAD</v>
      </c>
      <c r="C1005" s="85">
        <f>IF(ISTEXT(D1005),MAX($C$5:$C1004)+1,"")</f>
        <v>930</v>
      </c>
      <c r="D1005" s="86" t="s">
        <v>11</v>
      </c>
      <c r="E1005" s="177" t="s">
        <v>1910</v>
      </c>
      <c r="F1005" s="270" t="s">
        <v>43</v>
      </c>
      <c r="G1005" s="229"/>
      <c r="H1005" s="247"/>
      <c r="I1005" s="242">
        <f t="shared" si="130"/>
        <v>1</v>
      </c>
      <c r="J1005" s="243">
        <f t="shared" si="131"/>
        <v>0</v>
      </c>
      <c r="K1005" s="234">
        <f t="shared" si="133"/>
        <v>0</v>
      </c>
      <c r="L1005" s="35"/>
      <c r="M1005" s="182"/>
    </row>
    <row r="1006" spans="2:13" s="145" customFormat="1" ht="34.950000000000003" customHeight="1" x14ac:dyDescent="0.3">
      <c r="B1006" s="84" t="str">
        <f t="shared" si="128"/>
        <v>CAD</v>
      </c>
      <c r="C1006" s="85">
        <f>IF(ISTEXT(D1006),MAX($C$5:$C1005)+1,"")</f>
        <v>931</v>
      </c>
      <c r="D1006" s="86" t="s">
        <v>11</v>
      </c>
      <c r="E1006" s="177" t="s">
        <v>1911</v>
      </c>
      <c r="F1006" s="270" t="s">
        <v>43</v>
      </c>
      <c r="G1006" s="229"/>
      <c r="H1006" s="247"/>
      <c r="I1006" s="242">
        <f t="shared" si="130"/>
        <v>1</v>
      </c>
      <c r="J1006" s="243">
        <f t="shared" si="131"/>
        <v>0</v>
      </c>
      <c r="K1006" s="234">
        <f t="shared" si="133"/>
        <v>0</v>
      </c>
      <c r="L1006" s="35"/>
      <c r="M1006"/>
    </row>
    <row r="1007" spans="2:13" ht="34.950000000000003" customHeight="1" x14ac:dyDescent="0.3">
      <c r="B1007" s="84" t="str">
        <f t="shared" si="128"/>
        <v>CAD</v>
      </c>
      <c r="C1007" s="85">
        <f>IF(ISTEXT(D1007),MAX($C$5:$C1006)+1,"")</f>
        <v>932</v>
      </c>
      <c r="D1007" s="86" t="s">
        <v>11</v>
      </c>
      <c r="E1007" s="177" t="s">
        <v>1912</v>
      </c>
      <c r="F1007" s="270" t="s">
        <v>43</v>
      </c>
      <c r="G1007" s="229"/>
      <c r="H1007" s="247"/>
      <c r="I1007" s="242">
        <f t="shared" si="130"/>
        <v>1</v>
      </c>
      <c r="J1007" s="243">
        <f t="shared" si="131"/>
        <v>0</v>
      </c>
      <c r="K1007" s="234">
        <f t="shared" si="133"/>
        <v>0</v>
      </c>
      <c r="L1007" s="35"/>
    </row>
    <row r="1008" spans="2:13" ht="34.950000000000003" customHeight="1" x14ac:dyDescent="0.3">
      <c r="B1008" s="84" t="str">
        <f t="shared" si="128"/>
        <v>CAD</v>
      </c>
      <c r="C1008" s="85">
        <f>IF(ISTEXT(D1008),MAX($C$5:$C1007)+1,"")</f>
        <v>933</v>
      </c>
      <c r="D1008" s="86" t="s">
        <v>11</v>
      </c>
      <c r="E1008" s="177" t="s">
        <v>1913</v>
      </c>
      <c r="F1008" s="270" t="s">
        <v>43</v>
      </c>
      <c r="G1008" s="229"/>
      <c r="H1008" s="247"/>
      <c r="I1008" s="242">
        <f t="shared" si="130"/>
        <v>1</v>
      </c>
      <c r="J1008" s="243">
        <f t="shared" si="131"/>
        <v>0</v>
      </c>
      <c r="K1008" s="234">
        <f t="shared" si="133"/>
        <v>0</v>
      </c>
      <c r="L1008" s="35"/>
    </row>
    <row r="1009" spans="2:12" ht="34.950000000000003" customHeight="1" x14ac:dyDescent="0.3">
      <c r="B1009" s="84" t="str">
        <f t="shared" si="128"/>
        <v>CAD</v>
      </c>
      <c r="C1009" s="85">
        <f>IF(ISTEXT(D1009),MAX($C$5:$C1008)+1,"")</f>
        <v>934</v>
      </c>
      <c r="D1009" s="86" t="s">
        <v>9</v>
      </c>
      <c r="E1009" s="177" t="s">
        <v>1914</v>
      </c>
      <c r="F1009" s="270" t="s">
        <v>43</v>
      </c>
      <c r="G1009" s="229"/>
      <c r="H1009" s="247"/>
      <c r="I1009" s="242">
        <f t="shared" si="130"/>
        <v>3</v>
      </c>
      <c r="J1009" s="243">
        <f t="shared" si="131"/>
        <v>0</v>
      </c>
      <c r="K1009" s="234">
        <f t="shared" si="133"/>
        <v>0</v>
      </c>
      <c r="L1009" s="35"/>
    </row>
    <row r="1010" spans="2:12" ht="34.950000000000003" customHeight="1" x14ac:dyDescent="0.3">
      <c r="B1010" s="84" t="str">
        <f t="shared" si="128"/>
        <v>CAD</v>
      </c>
      <c r="C1010" s="85">
        <f>IF(ISTEXT(D1010),MAX($C$5:$C1009)+1,"")</f>
        <v>935</v>
      </c>
      <c r="D1010" s="86" t="s">
        <v>9</v>
      </c>
      <c r="E1010" s="177" t="s">
        <v>1915</v>
      </c>
      <c r="F1010" s="270" t="s">
        <v>43</v>
      </c>
      <c r="G1010" s="229"/>
      <c r="H1010" s="247"/>
      <c r="I1010" s="242">
        <f t="shared" si="130"/>
        <v>3</v>
      </c>
      <c r="J1010" s="243">
        <f t="shared" si="131"/>
        <v>0</v>
      </c>
      <c r="K1010" s="234">
        <f t="shared" si="133"/>
        <v>0</v>
      </c>
      <c r="L1010" s="35"/>
    </row>
    <row r="1011" spans="2:12" ht="34.950000000000003" customHeight="1" x14ac:dyDescent="0.3">
      <c r="B1011" s="84" t="str">
        <f t="shared" si="128"/>
        <v>CAD</v>
      </c>
      <c r="C1011" s="85">
        <f>IF(ISTEXT(D1011),MAX($C$5:$C1010)+1,"")</f>
        <v>936</v>
      </c>
      <c r="D1011" s="86" t="s">
        <v>9</v>
      </c>
      <c r="E1011" s="173" t="s">
        <v>1916</v>
      </c>
      <c r="F1011" s="270" t="s">
        <v>43</v>
      </c>
      <c r="G1011" s="229"/>
      <c r="H1011" s="247"/>
      <c r="I1011" s="242">
        <f t="shared" si="130"/>
        <v>3</v>
      </c>
      <c r="J1011" s="243">
        <f t="shared" si="131"/>
        <v>0</v>
      </c>
      <c r="K1011" s="234">
        <f t="shared" si="133"/>
        <v>0</v>
      </c>
      <c r="L1011" s="35"/>
    </row>
    <row r="1012" spans="2:12" ht="34.950000000000003" customHeight="1" x14ac:dyDescent="0.3">
      <c r="B1012" s="84" t="str">
        <f t="shared" ref="B1012:B1069" si="134">IF(C1012="","",$B$4)</f>
        <v>CAD</v>
      </c>
      <c r="C1012" s="85">
        <f>IF(ISTEXT(D1012),MAX($C$5:$C1011)+1,"")</f>
        <v>937</v>
      </c>
      <c r="D1012" s="86" t="s">
        <v>9</v>
      </c>
      <c r="E1012" s="174" t="s">
        <v>1917</v>
      </c>
      <c r="F1012" s="270" t="s">
        <v>43</v>
      </c>
      <c r="G1012" s="229"/>
      <c r="H1012" s="247"/>
      <c r="I1012" s="242">
        <f t="shared" si="130"/>
        <v>3</v>
      </c>
      <c r="J1012" s="243">
        <f t="shared" si="131"/>
        <v>0</v>
      </c>
      <c r="K1012" s="234">
        <f t="shared" si="133"/>
        <v>0</v>
      </c>
      <c r="L1012" s="35"/>
    </row>
    <row r="1013" spans="2:12" ht="34.950000000000003" customHeight="1" x14ac:dyDescent="0.3">
      <c r="B1013" s="84" t="str">
        <f t="shared" si="134"/>
        <v>CAD</v>
      </c>
      <c r="C1013" s="85">
        <f>IF(ISTEXT(D1013),MAX($C$5:$C1012)+1,"")</f>
        <v>938</v>
      </c>
      <c r="D1013" s="86" t="s">
        <v>9</v>
      </c>
      <c r="E1013" s="174" t="s">
        <v>1918</v>
      </c>
      <c r="F1013" s="270" t="s">
        <v>43</v>
      </c>
      <c r="G1013" s="229"/>
      <c r="H1013" s="247"/>
      <c r="I1013" s="242">
        <f t="shared" si="130"/>
        <v>3</v>
      </c>
      <c r="J1013" s="243">
        <f t="shared" si="131"/>
        <v>0</v>
      </c>
      <c r="K1013" s="234">
        <f t="shared" si="133"/>
        <v>0</v>
      </c>
      <c r="L1013" s="35"/>
    </row>
    <row r="1014" spans="2:12" ht="34.950000000000003" customHeight="1" x14ac:dyDescent="0.3">
      <c r="B1014" s="84" t="str">
        <f t="shared" si="134"/>
        <v>CAD</v>
      </c>
      <c r="C1014" s="85">
        <f>IF(ISTEXT(D1014),MAX($C$5:$C1013)+1,"")</f>
        <v>939</v>
      </c>
      <c r="D1014" s="86" t="s">
        <v>9</v>
      </c>
      <c r="E1014" s="174" t="s">
        <v>1919</v>
      </c>
      <c r="F1014" s="270" t="s">
        <v>43</v>
      </c>
      <c r="G1014" s="229"/>
      <c r="H1014" s="247"/>
      <c r="I1014" s="242">
        <f t="shared" si="130"/>
        <v>3</v>
      </c>
      <c r="J1014" s="243">
        <f t="shared" si="131"/>
        <v>0</v>
      </c>
      <c r="K1014" s="234">
        <f t="shared" si="133"/>
        <v>0</v>
      </c>
      <c r="L1014" s="35"/>
    </row>
    <row r="1015" spans="2:12" ht="34.950000000000003" customHeight="1" x14ac:dyDescent="0.3">
      <c r="B1015" s="84" t="str">
        <f t="shared" si="134"/>
        <v>CAD</v>
      </c>
      <c r="C1015" s="85">
        <f>IF(ISTEXT(D1015),MAX($C$5:$C1014)+1,"")</f>
        <v>940</v>
      </c>
      <c r="D1015" s="86" t="s">
        <v>9</v>
      </c>
      <c r="E1015" s="175" t="s">
        <v>1920</v>
      </c>
      <c r="F1015" s="270" t="s">
        <v>43</v>
      </c>
      <c r="G1015" s="229"/>
      <c r="H1015" s="247"/>
      <c r="I1015" s="242">
        <f t="shared" si="130"/>
        <v>3</v>
      </c>
      <c r="J1015" s="243">
        <f t="shared" si="131"/>
        <v>0</v>
      </c>
      <c r="K1015" s="234">
        <f t="shared" si="133"/>
        <v>0</v>
      </c>
      <c r="L1015" s="35"/>
    </row>
    <row r="1016" spans="2:12" ht="34.950000000000003" customHeight="1" x14ac:dyDescent="0.3">
      <c r="B1016" s="84" t="str">
        <f t="shared" si="134"/>
        <v>CAD</v>
      </c>
      <c r="C1016" s="85">
        <f>IF(ISTEXT(D1016),MAX($C$5:$C1015)+1,"")</f>
        <v>941</v>
      </c>
      <c r="D1016" s="86" t="s">
        <v>9</v>
      </c>
      <c r="E1016" s="174" t="s">
        <v>1921</v>
      </c>
      <c r="F1016" s="270" t="s">
        <v>43</v>
      </c>
      <c r="G1016" s="223"/>
      <c r="H1016" s="248"/>
      <c r="I1016" s="225">
        <f t="shared" si="130"/>
        <v>3</v>
      </c>
      <c r="J1016" s="226">
        <f t="shared" si="131"/>
        <v>0</v>
      </c>
      <c r="K1016" s="227">
        <f t="shared" si="133"/>
        <v>0</v>
      </c>
      <c r="L1016" s="35"/>
    </row>
    <row r="1017" spans="2:12" ht="34.950000000000003" customHeight="1" x14ac:dyDescent="0.3">
      <c r="B1017" s="84" t="str">
        <f t="shared" si="134"/>
        <v>CAD</v>
      </c>
      <c r="C1017" s="85">
        <f>IF(ISTEXT(D1017),MAX($C$5:$C1016)+1,"")</f>
        <v>942</v>
      </c>
      <c r="D1017" s="86" t="s">
        <v>9</v>
      </c>
      <c r="E1017" s="174" t="s">
        <v>1922</v>
      </c>
      <c r="F1017" s="270" t="s">
        <v>43</v>
      </c>
      <c r="G1017" s="229"/>
      <c r="H1017" s="247"/>
      <c r="I1017" s="242">
        <f t="shared" si="130"/>
        <v>3</v>
      </c>
      <c r="J1017" s="243">
        <f t="shared" si="131"/>
        <v>0</v>
      </c>
      <c r="K1017" s="234">
        <f t="shared" si="133"/>
        <v>0</v>
      </c>
      <c r="L1017" s="35"/>
    </row>
    <row r="1018" spans="2:12" ht="34.950000000000003" customHeight="1" x14ac:dyDescent="0.3">
      <c r="B1018" s="84" t="str">
        <f t="shared" si="134"/>
        <v>CAD</v>
      </c>
      <c r="C1018" s="85">
        <f>IF(ISTEXT(D1018),MAX($C$5:$C1017)+1,"")</f>
        <v>943</v>
      </c>
      <c r="D1018" s="86" t="s">
        <v>9</v>
      </c>
      <c r="E1018" s="179" t="s">
        <v>1923</v>
      </c>
      <c r="F1018" s="270" t="s">
        <v>43</v>
      </c>
      <c r="G1018" s="229"/>
      <c r="H1018" s="247"/>
      <c r="I1018" s="242">
        <f t="shared" si="130"/>
        <v>3</v>
      </c>
      <c r="J1018" s="243">
        <f t="shared" si="131"/>
        <v>0</v>
      </c>
      <c r="K1018" s="234">
        <f t="shared" si="133"/>
        <v>0</v>
      </c>
      <c r="L1018" s="35"/>
    </row>
    <row r="1019" spans="2:12" ht="34.950000000000003" customHeight="1" x14ac:dyDescent="0.3">
      <c r="B1019" s="103" t="s">
        <v>1924</v>
      </c>
      <c r="C1019" s="103"/>
      <c r="D1019" s="103"/>
      <c r="E1019" s="103"/>
      <c r="F1019" s="194"/>
      <c r="G1019" s="103"/>
      <c r="H1019" s="103"/>
      <c r="I1019" s="103"/>
      <c r="J1019" s="103"/>
      <c r="K1019" s="103"/>
      <c r="L1019" s="143"/>
    </row>
    <row r="1020" spans="2:12" ht="34.950000000000003" customHeight="1" x14ac:dyDescent="0.3">
      <c r="B1020" s="84" t="str">
        <f t="shared" si="134"/>
        <v>CAD</v>
      </c>
      <c r="C1020" s="85">
        <f>IF(ISTEXT(D1020),MAX($C$5:$C1019)+1,"")</f>
        <v>944</v>
      </c>
      <c r="D1020" s="86" t="s">
        <v>9</v>
      </c>
      <c r="E1020" s="173" t="s">
        <v>1925</v>
      </c>
      <c r="F1020" s="270" t="s">
        <v>43</v>
      </c>
      <c r="G1020" s="229"/>
      <c r="H1020" s="247"/>
      <c r="I1020" s="242">
        <f t="shared" si="130"/>
        <v>3</v>
      </c>
      <c r="J1020" s="243">
        <f t="shared" si="131"/>
        <v>0</v>
      </c>
      <c r="K1020" s="234">
        <f>I1020*J1020</f>
        <v>0</v>
      </c>
      <c r="L1020" s="35"/>
    </row>
    <row r="1021" spans="2:12" ht="54" customHeight="1" x14ac:dyDescent="0.3">
      <c r="B1021" s="84" t="str">
        <f t="shared" si="134"/>
        <v>CAD</v>
      </c>
      <c r="C1021" s="85">
        <f>IF(ISTEXT(D1021),MAX($C$5:$C1020)+1,"")</f>
        <v>945</v>
      </c>
      <c r="D1021" s="86" t="s">
        <v>11</v>
      </c>
      <c r="E1021" s="176" t="s">
        <v>1926</v>
      </c>
      <c r="F1021" s="270" t="s">
        <v>43</v>
      </c>
      <c r="G1021" s="229"/>
      <c r="H1021" s="247"/>
      <c r="I1021" s="242">
        <f t="shared" si="130"/>
        <v>1</v>
      </c>
      <c r="J1021" s="243">
        <f t="shared" si="131"/>
        <v>0</v>
      </c>
      <c r="K1021" s="234">
        <f>I1021*J1021</f>
        <v>0</v>
      </c>
      <c r="L1021" s="35"/>
    </row>
    <row r="1022" spans="2:12" ht="34.950000000000003" customHeight="1" x14ac:dyDescent="0.3">
      <c r="B1022" s="105" t="str">
        <f>IF(C1022="","",$B$4)</f>
        <v/>
      </c>
      <c r="C1022" s="106" t="str">
        <f>IF(ISTEXT(D1022),MAX($C$5:$C1020)+1,"")</f>
        <v/>
      </c>
      <c r="D1022" s="106"/>
      <c r="E1022" s="157" t="s">
        <v>1927</v>
      </c>
      <c r="F1022" s="194"/>
      <c r="G1022" s="161"/>
      <c r="H1022" s="108"/>
      <c r="I1022" s="108"/>
      <c r="J1022" s="108"/>
      <c r="K1022" s="108"/>
      <c r="L1022" s="108"/>
    </row>
    <row r="1023" spans="2:12" ht="34.950000000000003" customHeight="1" x14ac:dyDescent="0.3">
      <c r="B1023" s="84" t="str">
        <f t="shared" si="134"/>
        <v>CAD</v>
      </c>
      <c r="C1023" s="85">
        <f>IF(ISTEXT(D1023),MAX($C$5:$C1022)+1,"")</f>
        <v>946</v>
      </c>
      <c r="D1023" s="86" t="s">
        <v>9</v>
      </c>
      <c r="E1023" s="205" t="s">
        <v>1928</v>
      </c>
      <c r="F1023" s="270" t="s">
        <v>43</v>
      </c>
      <c r="G1023" s="229"/>
      <c r="H1023" s="247"/>
      <c r="I1023" s="242">
        <f t="shared" ref="I1023:I1080" si="135">VLOOKUP($D1023,SpecData,2,FALSE)</f>
        <v>3</v>
      </c>
      <c r="J1023" s="243">
        <f t="shared" ref="J1023:J1080" si="136">VLOOKUP($F1023,AvailabilityData,2,FALSE)</f>
        <v>0</v>
      </c>
      <c r="K1023" s="234">
        <f>I1023*J1023</f>
        <v>0</v>
      </c>
      <c r="L1023" s="35"/>
    </row>
    <row r="1024" spans="2:12" ht="34.950000000000003" customHeight="1" x14ac:dyDescent="0.3">
      <c r="B1024" s="105" t="str">
        <f>IF(C1024="","",$B$4)</f>
        <v/>
      </c>
      <c r="C1024" s="106" t="str">
        <f>IF(ISTEXT(D1024),MAX($C$5:$C1022)+1,"")</f>
        <v/>
      </c>
      <c r="D1024" s="106"/>
      <c r="E1024" s="157" t="s">
        <v>1929</v>
      </c>
      <c r="F1024" s="194"/>
      <c r="G1024" s="161"/>
      <c r="H1024" s="108"/>
      <c r="I1024" s="108"/>
      <c r="J1024" s="108"/>
      <c r="K1024" s="108"/>
      <c r="L1024" s="108"/>
    </row>
    <row r="1025" spans="2:12" ht="34.950000000000003" customHeight="1" x14ac:dyDescent="0.3">
      <c r="B1025" s="84" t="str">
        <f t="shared" si="134"/>
        <v>CAD</v>
      </c>
      <c r="C1025" s="85">
        <f>IF(ISTEXT(D1025),MAX($C$5:$C1024)+1,"")</f>
        <v>947</v>
      </c>
      <c r="D1025" s="86" t="s">
        <v>9</v>
      </c>
      <c r="E1025" s="180" t="s">
        <v>828</v>
      </c>
      <c r="F1025" s="270" t="s">
        <v>43</v>
      </c>
      <c r="G1025" s="229"/>
      <c r="H1025" s="247"/>
      <c r="I1025" s="242">
        <f t="shared" si="135"/>
        <v>3</v>
      </c>
      <c r="J1025" s="243">
        <f t="shared" si="136"/>
        <v>0</v>
      </c>
      <c r="K1025" s="234">
        <f t="shared" ref="K1025:K1050" si="137">I1025*J1025</f>
        <v>0</v>
      </c>
      <c r="L1025" s="35"/>
    </row>
    <row r="1026" spans="2:12" ht="34.950000000000003" customHeight="1" x14ac:dyDescent="0.3">
      <c r="B1026" s="84" t="str">
        <f t="shared" si="134"/>
        <v>CAD</v>
      </c>
      <c r="C1026" s="85">
        <f>IF(ISTEXT(D1026),MAX($C$5:$C1025)+1,"")</f>
        <v>948</v>
      </c>
      <c r="D1026" s="86" t="s">
        <v>9</v>
      </c>
      <c r="E1026" s="177" t="s">
        <v>1930</v>
      </c>
      <c r="F1026" s="270" t="s">
        <v>43</v>
      </c>
      <c r="G1026" s="229"/>
      <c r="H1026" s="247"/>
      <c r="I1026" s="242">
        <f t="shared" si="135"/>
        <v>3</v>
      </c>
      <c r="J1026" s="243">
        <f t="shared" si="136"/>
        <v>0</v>
      </c>
      <c r="K1026" s="234">
        <f t="shared" si="137"/>
        <v>0</v>
      </c>
      <c r="L1026" s="35"/>
    </row>
    <row r="1027" spans="2:12" ht="34.950000000000003" customHeight="1" x14ac:dyDescent="0.3">
      <c r="B1027" s="84" t="str">
        <f t="shared" si="134"/>
        <v>CAD</v>
      </c>
      <c r="C1027" s="85">
        <f>IF(ISTEXT(D1027),MAX($C$5:$C1026)+1,"")</f>
        <v>949</v>
      </c>
      <c r="D1027" s="86" t="s">
        <v>9</v>
      </c>
      <c r="E1027" s="177" t="s">
        <v>829</v>
      </c>
      <c r="F1027" s="270" t="s">
        <v>43</v>
      </c>
      <c r="G1027" s="229"/>
      <c r="H1027" s="247"/>
      <c r="I1027" s="242">
        <f t="shared" si="135"/>
        <v>3</v>
      </c>
      <c r="J1027" s="243">
        <f t="shared" si="136"/>
        <v>0</v>
      </c>
      <c r="K1027" s="234">
        <f t="shared" si="137"/>
        <v>0</v>
      </c>
      <c r="L1027" s="35"/>
    </row>
    <row r="1028" spans="2:12" ht="34.950000000000003" customHeight="1" x14ac:dyDescent="0.3">
      <c r="B1028" s="84" t="str">
        <f t="shared" si="134"/>
        <v>CAD</v>
      </c>
      <c r="C1028" s="85">
        <f>IF(ISTEXT(D1028),MAX($C$5:$C1027)+1,"")</f>
        <v>950</v>
      </c>
      <c r="D1028" s="86" t="s">
        <v>9</v>
      </c>
      <c r="E1028" s="177" t="s">
        <v>1931</v>
      </c>
      <c r="F1028" s="270" t="s">
        <v>43</v>
      </c>
      <c r="G1028" s="229"/>
      <c r="H1028" s="247"/>
      <c r="I1028" s="242">
        <f t="shared" si="135"/>
        <v>3</v>
      </c>
      <c r="J1028" s="243">
        <f t="shared" si="136"/>
        <v>0</v>
      </c>
      <c r="K1028" s="234">
        <f t="shared" si="137"/>
        <v>0</v>
      </c>
      <c r="L1028" s="35"/>
    </row>
    <row r="1029" spans="2:12" ht="34.950000000000003" customHeight="1" x14ac:dyDescent="0.3">
      <c r="B1029" s="84" t="str">
        <f t="shared" si="134"/>
        <v>CAD</v>
      </c>
      <c r="C1029" s="85">
        <f>IF(ISTEXT(D1029),MAX($C$5:$C1028)+1,"")</f>
        <v>951</v>
      </c>
      <c r="D1029" s="86" t="s">
        <v>9</v>
      </c>
      <c r="E1029" s="177" t="s">
        <v>1932</v>
      </c>
      <c r="F1029" s="270" t="s">
        <v>43</v>
      </c>
      <c r="G1029" s="223"/>
      <c r="H1029" s="248"/>
      <c r="I1029" s="225">
        <f t="shared" si="135"/>
        <v>3</v>
      </c>
      <c r="J1029" s="226">
        <f t="shared" si="136"/>
        <v>0</v>
      </c>
      <c r="K1029" s="227">
        <f t="shared" si="137"/>
        <v>0</v>
      </c>
      <c r="L1029" s="35"/>
    </row>
    <row r="1030" spans="2:12" ht="34.950000000000003" customHeight="1" x14ac:dyDescent="0.3">
      <c r="B1030" s="84" t="str">
        <f t="shared" si="134"/>
        <v>CAD</v>
      </c>
      <c r="C1030" s="85">
        <f>IF(ISTEXT(D1030),MAX($C$5:$C1029)+1,"")</f>
        <v>952</v>
      </c>
      <c r="D1030" s="86" t="s">
        <v>9</v>
      </c>
      <c r="E1030" s="177" t="s">
        <v>1933</v>
      </c>
      <c r="F1030" s="270" t="s">
        <v>43</v>
      </c>
      <c r="G1030" s="229"/>
      <c r="H1030" s="247"/>
      <c r="I1030" s="242">
        <f t="shared" si="135"/>
        <v>3</v>
      </c>
      <c r="J1030" s="243">
        <f t="shared" si="136"/>
        <v>0</v>
      </c>
      <c r="K1030" s="234">
        <f t="shared" si="137"/>
        <v>0</v>
      </c>
      <c r="L1030" s="35"/>
    </row>
    <row r="1031" spans="2:12" ht="34.950000000000003" customHeight="1" x14ac:dyDescent="0.3">
      <c r="B1031" s="84" t="str">
        <f t="shared" si="134"/>
        <v>CAD</v>
      </c>
      <c r="C1031" s="85">
        <f>IF(ISTEXT(D1031),MAX($C$5:$C1030)+1,"")</f>
        <v>953</v>
      </c>
      <c r="D1031" s="86" t="s">
        <v>9</v>
      </c>
      <c r="E1031" s="177" t="s">
        <v>1934</v>
      </c>
      <c r="F1031" s="270" t="s">
        <v>43</v>
      </c>
      <c r="G1031" s="229"/>
      <c r="H1031" s="247"/>
      <c r="I1031" s="242">
        <f t="shared" si="135"/>
        <v>3</v>
      </c>
      <c r="J1031" s="243">
        <f t="shared" si="136"/>
        <v>0</v>
      </c>
      <c r="K1031" s="234">
        <f t="shared" si="137"/>
        <v>0</v>
      </c>
      <c r="L1031" s="35"/>
    </row>
    <row r="1032" spans="2:12" ht="34.950000000000003" customHeight="1" x14ac:dyDescent="0.3">
      <c r="B1032" s="84" t="str">
        <f t="shared" si="134"/>
        <v>CAD</v>
      </c>
      <c r="C1032" s="85">
        <f>IF(ISTEXT(D1032),MAX($C$5:$C1031)+1,"")</f>
        <v>954</v>
      </c>
      <c r="D1032" s="86" t="s">
        <v>9</v>
      </c>
      <c r="E1032" s="177" t="s">
        <v>1935</v>
      </c>
      <c r="F1032" s="270" t="s">
        <v>43</v>
      </c>
      <c r="G1032" s="229"/>
      <c r="H1032" s="247"/>
      <c r="I1032" s="242">
        <f t="shared" si="135"/>
        <v>3</v>
      </c>
      <c r="J1032" s="243">
        <f t="shared" si="136"/>
        <v>0</v>
      </c>
      <c r="K1032" s="234">
        <f t="shared" si="137"/>
        <v>0</v>
      </c>
      <c r="L1032" s="35"/>
    </row>
    <row r="1033" spans="2:12" ht="34.950000000000003" customHeight="1" x14ac:dyDescent="0.3">
      <c r="B1033" s="84" t="str">
        <f t="shared" si="134"/>
        <v>CAD</v>
      </c>
      <c r="C1033" s="85">
        <f>IF(ISTEXT(D1033),MAX($C$5:$C1032)+1,"")</f>
        <v>955</v>
      </c>
      <c r="D1033" s="86" t="s">
        <v>9</v>
      </c>
      <c r="E1033" s="177" t="s">
        <v>1936</v>
      </c>
      <c r="F1033" s="270" t="s">
        <v>43</v>
      </c>
      <c r="G1033" s="229"/>
      <c r="H1033" s="247"/>
      <c r="I1033" s="242">
        <f t="shared" si="135"/>
        <v>3</v>
      </c>
      <c r="J1033" s="243">
        <f t="shared" si="136"/>
        <v>0</v>
      </c>
      <c r="K1033" s="234">
        <f t="shared" si="137"/>
        <v>0</v>
      </c>
      <c r="L1033" s="35"/>
    </row>
    <row r="1034" spans="2:12" ht="34.950000000000003" customHeight="1" x14ac:dyDescent="0.3">
      <c r="B1034" s="84" t="str">
        <f t="shared" si="134"/>
        <v>CAD</v>
      </c>
      <c r="C1034" s="85">
        <f>IF(ISTEXT(D1034),MAX($C$5:$C1033)+1,"")</f>
        <v>956</v>
      </c>
      <c r="D1034" s="86" t="s">
        <v>11</v>
      </c>
      <c r="E1034" s="177" t="s">
        <v>1937</v>
      </c>
      <c r="F1034" s="270" t="s">
        <v>43</v>
      </c>
      <c r="G1034" s="229"/>
      <c r="H1034" s="247"/>
      <c r="I1034" s="242">
        <f t="shared" si="135"/>
        <v>1</v>
      </c>
      <c r="J1034" s="243">
        <f t="shared" si="136"/>
        <v>0</v>
      </c>
      <c r="K1034" s="234">
        <f t="shared" si="137"/>
        <v>0</v>
      </c>
      <c r="L1034" s="35"/>
    </row>
    <row r="1035" spans="2:12" ht="34.950000000000003" customHeight="1" x14ac:dyDescent="0.3">
      <c r="B1035" s="84" t="str">
        <f t="shared" si="134"/>
        <v>CAD</v>
      </c>
      <c r="C1035" s="85">
        <f>IF(ISTEXT(D1035),MAX($C$5:$C1034)+1,"")</f>
        <v>957</v>
      </c>
      <c r="D1035" s="86" t="s">
        <v>9</v>
      </c>
      <c r="E1035" s="177" t="s">
        <v>1938</v>
      </c>
      <c r="F1035" s="270" t="s">
        <v>43</v>
      </c>
      <c r="G1035" s="229"/>
      <c r="H1035" s="247"/>
      <c r="I1035" s="242">
        <f t="shared" si="135"/>
        <v>3</v>
      </c>
      <c r="J1035" s="243">
        <f t="shared" si="136"/>
        <v>0</v>
      </c>
      <c r="K1035" s="234">
        <f t="shared" si="137"/>
        <v>0</v>
      </c>
      <c r="L1035" s="35"/>
    </row>
    <row r="1036" spans="2:12" ht="34.950000000000003" customHeight="1" x14ac:dyDescent="0.3">
      <c r="B1036" s="84" t="str">
        <f t="shared" si="134"/>
        <v>CAD</v>
      </c>
      <c r="C1036" s="85">
        <f>IF(ISTEXT(D1036),MAX($C$5:$C1035)+1,"")</f>
        <v>958</v>
      </c>
      <c r="D1036" s="86" t="s">
        <v>9</v>
      </c>
      <c r="E1036" s="177" t="s">
        <v>1939</v>
      </c>
      <c r="F1036" s="270" t="s">
        <v>43</v>
      </c>
      <c r="G1036" s="229"/>
      <c r="H1036" s="247"/>
      <c r="I1036" s="242">
        <f t="shared" si="135"/>
        <v>3</v>
      </c>
      <c r="J1036" s="243">
        <f t="shared" si="136"/>
        <v>0</v>
      </c>
      <c r="K1036" s="234">
        <f t="shared" si="137"/>
        <v>0</v>
      </c>
      <c r="L1036" s="35"/>
    </row>
    <row r="1037" spans="2:12" ht="34.950000000000003" customHeight="1" x14ac:dyDescent="0.3">
      <c r="B1037" s="84" t="str">
        <f t="shared" si="134"/>
        <v>CAD</v>
      </c>
      <c r="C1037" s="85">
        <f>IF(ISTEXT(D1037),MAX($C$5:$C1036)+1,"")</f>
        <v>959</v>
      </c>
      <c r="D1037" s="86" t="s">
        <v>9</v>
      </c>
      <c r="E1037" s="177" t="s">
        <v>1940</v>
      </c>
      <c r="F1037" s="270" t="s">
        <v>43</v>
      </c>
      <c r="G1037" s="229"/>
      <c r="H1037" s="247"/>
      <c r="I1037" s="242">
        <f t="shared" si="135"/>
        <v>3</v>
      </c>
      <c r="J1037" s="243">
        <f t="shared" si="136"/>
        <v>0</v>
      </c>
      <c r="K1037" s="234">
        <f t="shared" si="137"/>
        <v>0</v>
      </c>
      <c r="L1037" s="35"/>
    </row>
    <row r="1038" spans="2:12" ht="34.200000000000003" customHeight="1" x14ac:dyDescent="0.3">
      <c r="B1038" s="84" t="str">
        <f t="shared" si="134"/>
        <v>CAD</v>
      </c>
      <c r="C1038" s="85">
        <f>IF(ISTEXT(D1038),MAX($C$5:$C1037)+1,"")</f>
        <v>960</v>
      </c>
      <c r="D1038" s="86" t="s">
        <v>11</v>
      </c>
      <c r="E1038" s="177" t="s">
        <v>1941</v>
      </c>
      <c r="F1038" s="270" t="s">
        <v>43</v>
      </c>
      <c r="G1038" s="229"/>
      <c r="H1038" s="247"/>
      <c r="I1038" s="242">
        <f t="shared" si="135"/>
        <v>1</v>
      </c>
      <c r="J1038" s="243">
        <f t="shared" si="136"/>
        <v>0</v>
      </c>
      <c r="K1038" s="234">
        <f t="shared" si="137"/>
        <v>0</v>
      </c>
      <c r="L1038" s="35"/>
    </row>
    <row r="1039" spans="2:12" ht="34.200000000000003" customHeight="1" x14ac:dyDescent="0.3">
      <c r="B1039" s="84" t="str">
        <f t="shared" si="134"/>
        <v>CAD</v>
      </c>
      <c r="C1039" s="85">
        <f>IF(ISTEXT(D1039),MAX($C$5:$C1038)+1,"")</f>
        <v>961</v>
      </c>
      <c r="D1039" s="86" t="s">
        <v>11</v>
      </c>
      <c r="E1039" s="177" t="s">
        <v>1942</v>
      </c>
      <c r="F1039" s="270" t="s">
        <v>43</v>
      </c>
      <c r="G1039" s="229"/>
      <c r="H1039" s="247"/>
      <c r="I1039" s="242">
        <f t="shared" si="135"/>
        <v>1</v>
      </c>
      <c r="J1039" s="243">
        <f t="shared" si="136"/>
        <v>0</v>
      </c>
      <c r="K1039" s="234">
        <f t="shared" si="137"/>
        <v>0</v>
      </c>
      <c r="L1039" s="35"/>
    </row>
    <row r="1040" spans="2:12" ht="30" customHeight="1" x14ac:dyDescent="0.3">
      <c r="B1040" s="84" t="str">
        <f t="shared" si="134"/>
        <v>CAD</v>
      </c>
      <c r="C1040" s="85">
        <f>IF(ISTEXT(D1040),MAX($C$5:$C1039)+1,"")</f>
        <v>962</v>
      </c>
      <c r="D1040" s="86" t="s">
        <v>11</v>
      </c>
      <c r="E1040" s="177" t="s">
        <v>1943</v>
      </c>
      <c r="F1040" s="270" t="s">
        <v>43</v>
      </c>
      <c r="G1040" s="229"/>
      <c r="H1040" s="247"/>
      <c r="I1040" s="242">
        <f t="shared" si="135"/>
        <v>1</v>
      </c>
      <c r="J1040" s="243">
        <f t="shared" si="136"/>
        <v>0</v>
      </c>
      <c r="K1040" s="234">
        <f t="shared" si="137"/>
        <v>0</v>
      </c>
      <c r="L1040" s="35"/>
    </row>
    <row r="1041" spans="2:12" ht="34.950000000000003" customHeight="1" x14ac:dyDescent="0.3">
      <c r="B1041" s="84" t="str">
        <f t="shared" si="134"/>
        <v>CAD</v>
      </c>
      <c r="C1041" s="85">
        <f>IF(ISTEXT(D1041),MAX($C$5:$C1040)+1,"")</f>
        <v>963</v>
      </c>
      <c r="D1041" s="86" t="s">
        <v>11</v>
      </c>
      <c r="E1041" s="177" t="s">
        <v>1944</v>
      </c>
      <c r="F1041" s="270" t="s">
        <v>43</v>
      </c>
      <c r="G1041" s="229"/>
      <c r="H1041" s="247"/>
      <c r="I1041" s="242">
        <f t="shared" si="135"/>
        <v>1</v>
      </c>
      <c r="J1041" s="243">
        <f t="shared" si="136"/>
        <v>0</v>
      </c>
      <c r="K1041" s="234">
        <f t="shared" si="137"/>
        <v>0</v>
      </c>
      <c r="L1041" s="35"/>
    </row>
    <row r="1042" spans="2:12" ht="34.950000000000003" customHeight="1" x14ac:dyDescent="0.3">
      <c r="B1042" s="84" t="str">
        <f t="shared" si="134"/>
        <v>CAD</v>
      </c>
      <c r="C1042" s="85">
        <f>IF(ISTEXT(D1042),MAX($C$5:$C1041)+1,"")</f>
        <v>964</v>
      </c>
      <c r="D1042" s="86" t="s">
        <v>11</v>
      </c>
      <c r="E1042" s="177" t="s">
        <v>1945</v>
      </c>
      <c r="F1042" s="270" t="s">
        <v>43</v>
      </c>
      <c r="G1042" s="223"/>
      <c r="H1042" s="248"/>
      <c r="I1042" s="225">
        <f t="shared" si="135"/>
        <v>1</v>
      </c>
      <c r="J1042" s="226">
        <f t="shared" si="136"/>
        <v>0</v>
      </c>
      <c r="K1042" s="227">
        <f t="shared" si="137"/>
        <v>0</v>
      </c>
      <c r="L1042" s="35"/>
    </row>
    <row r="1043" spans="2:12" ht="34.950000000000003" customHeight="1" x14ac:dyDescent="0.3">
      <c r="B1043" s="84" t="str">
        <f t="shared" si="134"/>
        <v>CAD</v>
      </c>
      <c r="C1043" s="85">
        <f>IF(ISTEXT(D1043),MAX($C$5:$C1042)+1,"")</f>
        <v>965</v>
      </c>
      <c r="D1043" s="86" t="s">
        <v>11</v>
      </c>
      <c r="E1043" s="177" t="s">
        <v>1946</v>
      </c>
      <c r="F1043" s="270" t="s">
        <v>43</v>
      </c>
      <c r="G1043" s="229"/>
      <c r="H1043" s="247"/>
      <c r="I1043" s="242">
        <f t="shared" si="135"/>
        <v>1</v>
      </c>
      <c r="J1043" s="243">
        <f t="shared" si="136"/>
        <v>0</v>
      </c>
      <c r="K1043" s="234">
        <f t="shared" si="137"/>
        <v>0</v>
      </c>
      <c r="L1043" s="35"/>
    </row>
    <row r="1044" spans="2:12" ht="34.950000000000003" customHeight="1" x14ac:dyDescent="0.3">
      <c r="B1044" s="84" t="str">
        <f t="shared" si="134"/>
        <v>CAD</v>
      </c>
      <c r="C1044" s="85">
        <f>IF(ISTEXT(D1044),MAX($C$5:$C1043)+1,"")</f>
        <v>966</v>
      </c>
      <c r="D1044" s="86" t="s">
        <v>11</v>
      </c>
      <c r="E1044" s="177" t="s">
        <v>1947</v>
      </c>
      <c r="F1044" s="270" t="s">
        <v>43</v>
      </c>
      <c r="G1044" s="229"/>
      <c r="H1044" s="247"/>
      <c r="I1044" s="242">
        <f t="shared" si="135"/>
        <v>1</v>
      </c>
      <c r="J1044" s="243">
        <f t="shared" si="136"/>
        <v>0</v>
      </c>
      <c r="K1044" s="234">
        <f t="shared" si="137"/>
        <v>0</v>
      </c>
      <c r="L1044" s="35"/>
    </row>
    <row r="1045" spans="2:12" ht="34.950000000000003" customHeight="1" x14ac:dyDescent="0.3">
      <c r="B1045" s="84" t="str">
        <f t="shared" si="134"/>
        <v>CAD</v>
      </c>
      <c r="C1045" s="85">
        <f>IF(ISTEXT(D1045),MAX($C$5:$C1044)+1,"")</f>
        <v>967</v>
      </c>
      <c r="D1045" s="86" t="s">
        <v>9</v>
      </c>
      <c r="E1045" s="177" t="s">
        <v>1948</v>
      </c>
      <c r="F1045" s="270" t="s">
        <v>43</v>
      </c>
      <c r="G1045" s="229"/>
      <c r="H1045" s="247"/>
      <c r="I1045" s="242">
        <f t="shared" si="135"/>
        <v>3</v>
      </c>
      <c r="J1045" s="243">
        <f t="shared" si="136"/>
        <v>0</v>
      </c>
      <c r="K1045" s="234">
        <f t="shared" si="137"/>
        <v>0</v>
      </c>
      <c r="L1045" s="35"/>
    </row>
    <row r="1046" spans="2:12" ht="34.950000000000003" customHeight="1" x14ac:dyDescent="0.3">
      <c r="B1046" s="84" t="str">
        <f t="shared" si="134"/>
        <v>CAD</v>
      </c>
      <c r="C1046" s="85">
        <f>IF(ISTEXT(D1046),MAX($C$5:$C1045)+1,"")</f>
        <v>968</v>
      </c>
      <c r="D1046" s="86" t="s">
        <v>9</v>
      </c>
      <c r="E1046" s="177" t="s">
        <v>1949</v>
      </c>
      <c r="F1046" s="270" t="s">
        <v>43</v>
      </c>
      <c r="G1046" s="229"/>
      <c r="H1046" s="247"/>
      <c r="I1046" s="242">
        <f t="shared" si="135"/>
        <v>3</v>
      </c>
      <c r="J1046" s="243">
        <f t="shared" si="136"/>
        <v>0</v>
      </c>
      <c r="K1046" s="234">
        <f t="shared" si="137"/>
        <v>0</v>
      </c>
      <c r="L1046" s="35"/>
    </row>
    <row r="1047" spans="2:12" ht="34.950000000000003" customHeight="1" x14ac:dyDescent="0.3">
      <c r="B1047" s="84" t="str">
        <f t="shared" si="134"/>
        <v>CAD</v>
      </c>
      <c r="C1047" s="85">
        <f>IF(ISTEXT(D1047),MAX($C$5:$C1046)+1,"")</f>
        <v>969</v>
      </c>
      <c r="D1047" s="86" t="s">
        <v>9</v>
      </c>
      <c r="E1047" s="177" t="s">
        <v>1950</v>
      </c>
      <c r="F1047" s="270" t="s">
        <v>43</v>
      </c>
      <c r="G1047" s="229"/>
      <c r="H1047" s="247"/>
      <c r="I1047" s="242">
        <f t="shared" si="135"/>
        <v>3</v>
      </c>
      <c r="J1047" s="243">
        <f t="shared" si="136"/>
        <v>0</v>
      </c>
      <c r="K1047" s="234">
        <f t="shared" si="137"/>
        <v>0</v>
      </c>
      <c r="L1047" s="35"/>
    </row>
    <row r="1048" spans="2:12" ht="34.950000000000003" customHeight="1" x14ac:dyDescent="0.3">
      <c r="B1048" s="84" t="str">
        <f t="shared" si="134"/>
        <v>CAD</v>
      </c>
      <c r="C1048" s="85">
        <f>IF(ISTEXT(D1048),MAX($C$5:$C1047)+1,"")</f>
        <v>970</v>
      </c>
      <c r="D1048" s="86" t="s">
        <v>9</v>
      </c>
      <c r="E1048" s="177" t="s">
        <v>1951</v>
      </c>
      <c r="F1048" s="270" t="s">
        <v>43</v>
      </c>
      <c r="G1048" s="229"/>
      <c r="H1048" s="247"/>
      <c r="I1048" s="242">
        <f t="shared" si="135"/>
        <v>3</v>
      </c>
      <c r="J1048" s="243">
        <f t="shared" si="136"/>
        <v>0</v>
      </c>
      <c r="K1048" s="234">
        <f t="shared" si="137"/>
        <v>0</v>
      </c>
      <c r="L1048" s="35"/>
    </row>
    <row r="1049" spans="2:12" ht="34.950000000000003" customHeight="1" x14ac:dyDescent="0.3">
      <c r="B1049" s="84" t="str">
        <f t="shared" si="134"/>
        <v>CAD</v>
      </c>
      <c r="C1049" s="85">
        <f>IF(ISTEXT(D1049),MAX($C$5:$C1048)+1,"")</f>
        <v>971</v>
      </c>
      <c r="D1049" s="86" t="s">
        <v>9</v>
      </c>
      <c r="E1049" s="177" t="s">
        <v>1952</v>
      </c>
      <c r="F1049" s="270" t="s">
        <v>43</v>
      </c>
      <c r="G1049" s="229"/>
      <c r="H1049" s="247"/>
      <c r="I1049" s="242">
        <f t="shared" si="135"/>
        <v>3</v>
      </c>
      <c r="J1049" s="243">
        <f t="shared" si="136"/>
        <v>0</v>
      </c>
      <c r="K1049" s="234">
        <f t="shared" si="137"/>
        <v>0</v>
      </c>
      <c r="L1049" s="35"/>
    </row>
    <row r="1050" spans="2:12" ht="30" customHeight="1" x14ac:dyDescent="0.3">
      <c r="B1050" s="84" t="str">
        <f t="shared" si="134"/>
        <v>CAD</v>
      </c>
      <c r="C1050" s="85">
        <f>IF(ISTEXT(D1050),MAX($C$5:$C1049)+1,"")</f>
        <v>972</v>
      </c>
      <c r="D1050" s="86" t="s">
        <v>11</v>
      </c>
      <c r="E1050" s="178" t="s">
        <v>1953</v>
      </c>
      <c r="F1050" s="270" t="s">
        <v>43</v>
      </c>
      <c r="G1050" s="229"/>
      <c r="H1050" s="247"/>
      <c r="I1050" s="242">
        <f t="shared" si="135"/>
        <v>1</v>
      </c>
      <c r="J1050" s="243">
        <f t="shared" si="136"/>
        <v>0</v>
      </c>
      <c r="K1050" s="234">
        <f t="shared" si="137"/>
        <v>0</v>
      </c>
      <c r="L1050" s="35"/>
    </row>
    <row r="1051" spans="2:12" ht="34.950000000000003" customHeight="1" x14ac:dyDescent="0.3">
      <c r="B1051" s="105" t="str">
        <f>IF(C1051="","",$B$4)</f>
        <v/>
      </c>
      <c r="C1051" s="106" t="str">
        <f>IF(ISTEXT(D1051),MAX($C$5:$C1049)+1,"")</f>
        <v/>
      </c>
      <c r="D1051" s="106"/>
      <c r="E1051" s="157"/>
      <c r="F1051" s="194"/>
      <c r="G1051" s="161"/>
      <c r="H1051" s="108"/>
      <c r="I1051" s="108"/>
      <c r="J1051" s="108"/>
      <c r="K1051" s="108"/>
      <c r="L1051" s="108"/>
    </row>
    <row r="1052" spans="2:12" ht="34.950000000000003" customHeight="1" x14ac:dyDescent="0.3">
      <c r="B1052" s="84" t="str">
        <f>IF(C1052="","",$B$4)</f>
        <v>CAD</v>
      </c>
      <c r="C1052" s="85">
        <f>IF(ISTEXT(D1052),MAX($C$5:$C1051)+1,"")</f>
        <v>973</v>
      </c>
      <c r="D1052" s="86" t="s">
        <v>9</v>
      </c>
      <c r="E1052" s="206" t="s">
        <v>1954</v>
      </c>
      <c r="F1052" s="270" t="s">
        <v>43</v>
      </c>
      <c r="G1052" s="229"/>
      <c r="H1052" s="247"/>
      <c r="I1052" s="242">
        <f t="shared" si="135"/>
        <v>3</v>
      </c>
      <c r="J1052" s="243">
        <f t="shared" si="136"/>
        <v>0</v>
      </c>
      <c r="K1052" s="234">
        <f>I1052*J1052</f>
        <v>0</v>
      </c>
      <c r="L1052" s="35"/>
    </row>
    <row r="1053" spans="2:12" ht="34.950000000000003" customHeight="1" x14ac:dyDescent="0.3">
      <c r="B1053" s="105" t="str">
        <f>IF(C1053="","",$B$4)</f>
        <v/>
      </c>
      <c r="C1053" s="106" t="str">
        <f>IF(ISTEXT(D1053),MAX($C$5:$C1051)+1,"")</f>
        <v/>
      </c>
      <c r="D1053" s="106"/>
      <c r="E1053" s="157" t="s">
        <v>1955</v>
      </c>
      <c r="F1053" s="194"/>
      <c r="G1053" s="161"/>
      <c r="H1053" s="108"/>
      <c r="I1053" s="108"/>
      <c r="J1053" s="108"/>
      <c r="K1053" s="108"/>
      <c r="L1053" s="108"/>
    </row>
    <row r="1054" spans="2:12" ht="34.950000000000003" customHeight="1" x14ac:dyDescent="0.3">
      <c r="B1054" s="84" t="str">
        <f t="shared" si="134"/>
        <v>CAD</v>
      </c>
      <c r="C1054" s="85">
        <f>IF(ISTEXT(D1054),MAX($C$5:$C1053)+1,"")</f>
        <v>974</v>
      </c>
      <c r="D1054" s="86" t="s">
        <v>9</v>
      </c>
      <c r="E1054" s="180" t="s">
        <v>1956</v>
      </c>
      <c r="F1054" s="270" t="s">
        <v>43</v>
      </c>
      <c r="G1054" s="223"/>
      <c r="H1054" s="248"/>
      <c r="I1054" s="225">
        <f t="shared" si="135"/>
        <v>3</v>
      </c>
      <c r="J1054" s="226">
        <f t="shared" si="136"/>
        <v>0</v>
      </c>
      <c r="K1054" s="227">
        <f t="shared" ref="K1054:K1062" si="138">I1054*J1054</f>
        <v>0</v>
      </c>
      <c r="L1054" s="35"/>
    </row>
    <row r="1055" spans="2:12" ht="34.950000000000003" customHeight="1" x14ac:dyDescent="0.3">
      <c r="B1055" s="84" t="str">
        <f t="shared" si="134"/>
        <v>CAD</v>
      </c>
      <c r="C1055" s="85">
        <f>IF(ISTEXT(D1055),MAX($C$5:$C1054)+1,"")</f>
        <v>975</v>
      </c>
      <c r="D1055" s="86" t="s">
        <v>9</v>
      </c>
      <c r="E1055" s="177" t="s">
        <v>1957</v>
      </c>
      <c r="F1055" s="270" t="s">
        <v>43</v>
      </c>
      <c r="G1055" s="229"/>
      <c r="H1055" s="247"/>
      <c r="I1055" s="242">
        <f t="shared" si="135"/>
        <v>3</v>
      </c>
      <c r="J1055" s="243">
        <f t="shared" si="136"/>
        <v>0</v>
      </c>
      <c r="K1055" s="234">
        <f t="shared" si="138"/>
        <v>0</v>
      </c>
      <c r="L1055" s="35"/>
    </row>
    <row r="1056" spans="2:12" ht="34.950000000000003" customHeight="1" x14ac:dyDescent="0.3">
      <c r="B1056" s="84" t="str">
        <f t="shared" si="134"/>
        <v>CAD</v>
      </c>
      <c r="C1056" s="85">
        <f>IF(ISTEXT(D1056),MAX($C$5:$C1055)+1,"")</f>
        <v>976</v>
      </c>
      <c r="D1056" s="86" t="s">
        <v>9</v>
      </c>
      <c r="E1056" s="177" t="s">
        <v>1958</v>
      </c>
      <c r="F1056" s="270" t="s">
        <v>43</v>
      </c>
      <c r="G1056" s="229"/>
      <c r="H1056" s="247"/>
      <c r="I1056" s="242">
        <f t="shared" si="135"/>
        <v>3</v>
      </c>
      <c r="J1056" s="243">
        <f t="shared" si="136"/>
        <v>0</v>
      </c>
      <c r="K1056" s="234">
        <f t="shared" si="138"/>
        <v>0</v>
      </c>
      <c r="L1056" s="35"/>
    </row>
    <row r="1057" spans="2:12" ht="34.950000000000003" customHeight="1" x14ac:dyDescent="0.3">
      <c r="B1057" s="84" t="str">
        <f t="shared" si="134"/>
        <v>CAD</v>
      </c>
      <c r="C1057" s="85">
        <f>IF(ISTEXT(D1057),MAX($C$5:$C1056)+1,"")</f>
        <v>977</v>
      </c>
      <c r="D1057" s="86" t="s">
        <v>9</v>
      </c>
      <c r="E1057" s="177" t="s">
        <v>1959</v>
      </c>
      <c r="F1057" s="270" t="s">
        <v>43</v>
      </c>
      <c r="G1057" s="229"/>
      <c r="H1057" s="247"/>
      <c r="I1057" s="242">
        <f t="shared" si="135"/>
        <v>3</v>
      </c>
      <c r="J1057" s="243">
        <f t="shared" si="136"/>
        <v>0</v>
      </c>
      <c r="K1057" s="234">
        <f t="shared" si="138"/>
        <v>0</v>
      </c>
      <c r="L1057" s="35"/>
    </row>
    <row r="1058" spans="2:12" ht="34.950000000000003" customHeight="1" x14ac:dyDescent="0.3">
      <c r="B1058" s="84" t="str">
        <f t="shared" si="134"/>
        <v>CAD</v>
      </c>
      <c r="C1058" s="85">
        <f>IF(ISTEXT(D1058),MAX($C$5:$C1057)+1,"")</f>
        <v>978</v>
      </c>
      <c r="D1058" s="86" t="s">
        <v>9</v>
      </c>
      <c r="E1058" s="177" t="s">
        <v>1960</v>
      </c>
      <c r="F1058" s="270" t="s">
        <v>43</v>
      </c>
      <c r="G1058" s="229"/>
      <c r="H1058" s="247"/>
      <c r="I1058" s="242">
        <f t="shared" si="135"/>
        <v>3</v>
      </c>
      <c r="J1058" s="243">
        <f t="shared" si="136"/>
        <v>0</v>
      </c>
      <c r="K1058" s="234">
        <f t="shared" si="138"/>
        <v>0</v>
      </c>
      <c r="L1058" s="35"/>
    </row>
    <row r="1059" spans="2:12" ht="34.950000000000003" customHeight="1" x14ac:dyDescent="0.3">
      <c r="B1059" s="84" t="str">
        <f t="shared" si="134"/>
        <v>CAD</v>
      </c>
      <c r="C1059" s="85">
        <f>IF(ISTEXT(D1059),MAX($C$5:$C1058)+1,"")</f>
        <v>979</v>
      </c>
      <c r="D1059" s="86" t="s">
        <v>9</v>
      </c>
      <c r="E1059" s="177" t="s">
        <v>1961</v>
      </c>
      <c r="F1059" s="270" t="s">
        <v>43</v>
      </c>
      <c r="G1059" s="229"/>
      <c r="H1059" s="247"/>
      <c r="I1059" s="242">
        <f t="shared" si="135"/>
        <v>3</v>
      </c>
      <c r="J1059" s="243">
        <f t="shared" si="136"/>
        <v>0</v>
      </c>
      <c r="K1059" s="234">
        <f t="shared" si="138"/>
        <v>0</v>
      </c>
      <c r="L1059" s="35"/>
    </row>
    <row r="1060" spans="2:12" ht="34.950000000000003" customHeight="1" x14ac:dyDescent="0.3">
      <c r="B1060" s="84" t="str">
        <f t="shared" si="134"/>
        <v>CAD</v>
      </c>
      <c r="C1060" s="85">
        <f>IF(ISTEXT(D1060),MAX($C$5:$C1059)+1,"")</f>
        <v>980</v>
      </c>
      <c r="D1060" s="86" t="s">
        <v>9</v>
      </c>
      <c r="E1060" s="177" t="s">
        <v>1962</v>
      </c>
      <c r="F1060" s="270" t="s">
        <v>43</v>
      </c>
      <c r="G1060" s="229"/>
      <c r="H1060" s="247"/>
      <c r="I1060" s="242">
        <f t="shared" si="135"/>
        <v>3</v>
      </c>
      <c r="J1060" s="243">
        <f t="shared" si="136"/>
        <v>0</v>
      </c>
      <c r="K1060" s="234">
        <f t="shared" si="138"/>
        <v>0</v>
      </c>
      <c r="L1060" s="35"/>
    </row>
    <row r="1061" spans="2:12" ht="34.950000000000003" customHeight="1" x14ac:dyDescent="0.3">
      <c r="B1061" s="84" t="str">
        <f t="shared" si="134"/>
        <v>CAD</v>
      </c>
      <c r="C1061" s="85">
        <f>IF(ISTEXT(D1061),MAX($C$5:$C1060)+1,"")</f>
        <v>981</v>
      </c>
      <c r="D1061" s="86" t="s">
        <v>9</v>
      </c>
      <c r="E1061" s="177" t="s">
        <v>1963</v>
      </c>
      <c r="F1061" s="270" t="s">
        <v>43</v>
      </c>
      <c r="G1061" s="229"/>
      <c r="H1061" s="247"/>
      <c r="I1061" s="242">
        <f t="shared" si="135"/>
        <v>3</v>
      </c>
      <c r="J1061" s="243">
        <f t="shared" si="136"/>
        <v>0</v>
      </c>
      <c r="K1061" s="234">
        <f t="shared" si="138"/>
        <v>0</v>
      </c>
      <c r="L1061" s="35"/>
    </row>
    <row r="1062" spans="2:12" ht="34.950000000000003" customHeight="1" x14ac:dyDescent="0.3">
      <c r="B1062" s="84" t="str">
        <f t="shared" si="134"/>
        <v>CAD</v>
      </c>
      <c r="C1062" s="85">
        <f>IF(ISTEXT(D1062),MAX($C$5:$C1061)+1,"")</f>
        <v>982</v>
      </c>
      <c r="D1062" s="86" t="s">
        <v>9</v>
      </c>
      <c r="E1062" s="178" t="s">
        <v>1964</v>
      </c>
      <c r="F1062" s="270" t="s">
        <v>43</v>
      </c>
      <c r="G1062" s="229"/>
      <c r="H1062" s="247"/>
      <c r="I1062" s="242">
        <f t="shared" si="135"/>
        <v>3</v>
      </c>
      <c r="J1062" s="243">
        <f t="shared" si="136"/>
        <v>0</v>
      </c>
      <c r="K1062" s="234">
        <f t="shared" si="138"/>
        <v>0</v>
      </c>
      <c r="L1062" s="35"/>
    </row>
    <row r="1063" spans="2:12" ht="34.950000000000003" customHeight="1" x14ac:dyDescent="0.3">
      <c r="B1063" s="105" t="str">
        <f t="shared" si="134"/>
        <v/>
      </c>
      <c r="C1063" s="106" t="str">
        <f>IF(ISTEXT(D1063),MAX($C$5:$C1061)+1,"")</f>
        <v/>
      </c>
      <c r="D1063" s="106"/>
      <c r="E1063" s="157" t="s">
        <v>1965</v>
      </c>
      <c r="F1063" s="194"/>
      <c r="G1063" s="161"/>
      <c r="H1063" s="108"/>
      <c r="I1063" s="108"/>
      <c r="J1063" s="108"/>
      <c r="K1063" s="108"/>
      <c r="L1063" s="108"/>
    </row>
    <row r="1064" spans="2:12" ht="34.950000000000003" customHeight="1" x14ac:dyDescent="0.3">
      <c r="B1064" s="84" t="str">
        <f t="shared" si="134"/>
        <v>CAD</v>
      </c>
      <c r="C1064" s="85">
        <f>IF(ISTEXT(D1064),MAX($C$5:$C1063)+1,"")</f>
        <v>983</v>
      </c>
      <c r="D1064" s="86" t="s">
        <v>9</v>
      </c>
      <c r="E1064" s="175" t="s">
        <v>1966</v>
      </c>
      <c r="F1064" s="270" t="s">
        <v>43</v>
      </c>
      <c r="G1064" s="229"/>
      <c r="H1064" s="247"/>
      <c r="I1064" s="242">
        <f t="shared" si="135"/>
        <v>3</v>
      </c>
      <c r="J1064" s="243">
        <f t="shared" si="136"/>
        <v>0</v>
      </c>
      <c r="K1064" s="234">
        <f t="shared" ref="K1064:K1095" si="139">I1064*J1064</f>
        <v>0</v>
      </c>
      <c r="L1064" s="35"/>
    </row>
    <row r="1065" spans="2:12" ht="34.950000000000003" customHeight="1" x14ac:dyDescent="0.3">
      <c r="B1065" s="84" t="str">
        <f t="shared" si="134"/>
        <v>CAD</v>
      </c>
      <c r="C1065" s="85">
        <f>IF(ISTEXT(D1065),MAX($C$5:$C1064)+1,"")</f>
        <v>984</v>
      </c>
      <c r="D1065" s="86" t="s">
        <v>9</v>
      </c>
      <c r="E1065" s="177" t="s">
        <v>1967</v>
      </c>
      <c r="F1065" s="270" t="s">
        <v>43</v>
      </c>
      <c r="G1065" s="229"/>
      <c r="H1065" s="247"/>
      <c r="I1065" s="242">
        <f t="shared" si="135"/>
        <v>3</v>
      </c>
      <c r="J1065" s="243">
        <f t="shared" si="136"/>
        <v>0</v>
      </c>
      <c r="K1065" s="234">
        <f t="shared" si="139"/>
        <v>0</v>
      </c>
      <c r="L1065" s="35"/>
    </row>
    <row r="1066" spans="2:12" ht="34.950000000000003" customHeight="1" x14ac:dyDescent="0.3">
      <c r="B1066" s="84" t="str">
        <f t="shared" si="134"/>
        <v>CAD</v>
      </c>
      <c r="C1066" s="85">
        <f>IF(ISTEXT(D1066),MAX($C$5:$C1065)+1,"")</f>
        <v>985</v>
      </c>
      <c r="D1066" s="86" t="s">
        <v>9</v>
      </c>
      <c r="E1066" s="177" t="s">
        <v>1968</v>
      </c>
      <c r="F1066" s="270" t="s">
        <v>43</v>
      </c>
      <c r="G1066" s="229"/>
      <c r="H1066" s="247"/>
      <c r="I1066" s="242">
        <f t="shared" si="135"/>
        <v>3</v>
      </c>
      <c r="J1066" s="243">
        <f t="shared" si="136"/>
        <v>0</v>
      </c>
      <c r="K1066" s="234">
        <f t="shared" si="139"/>
        <v>0</v>
      </c>
      <c r="L1066" s="35"/>
    </row>
    <row r="1067" spans="2:12" ht="34.950000000000003" customHeight="1" x14ac:dyDescent="0.3">
      <c r="B1067" s="84" t="str">
        <f t="shared" si="134"/>
        <v>CAD</v>
      </c>
      <c r="C1067" s="85">
        <f>IF(ISTEXT(D1067),MAX($C$5:$C1066)+1,"")</f>
        <v>986</v>
      </c>
      <c r="D1067" s="86" t="s">
        <v>9</v>
      </c>
      <c r="E1067" s="177" t="s">
        <v>1969</v>
      </c>
      <c r="F1067" s="270" t="s">
        <v>43</v>
      </c>
      <c r="G1067" s="223"/>
      <c r="H1067" s="248"/>
      <c r="I1067" s="225">
        <f t="shared" si="135"/>
        <v>3</v>
      </c>
      <c r="J1067" s="226">
        <f t="shared" si="136"/>
        <v>0</v>
      </c>
      <c r="K1067" s="227">
        <f t="shared" si="139"/>
        <v>0</v>
      </c>
      <c r="L1067" s="35"/>
    </row>
    <row r="1068" spans="2:12" ht="34.950000000000003" customHeight="1" x14ac:dyDescent="0.3">
      <c r="B1068" s="84" t="str">
        <f t="shared" si="134"/>
        <v>CAD</v>
      </c>
      <c r="C1068" s="85">
        <f>IF(ISTEXT(D1068),MAX($C$5:$C1067)+1,"")</f>
        <v>987</v>
      </c>
      <c r="D1068" s="86" t="s">
        <v>9</v>
      </c>
      <c r="E1068" s="177" t="s">
        <v>1970</v>
      </c>
      <c r="F1068" s="270" t="s">
        <v>43</v>
      </c>
      <c r="G1068" s="229"/>
      <c r="H1068" s="247"/>
      <c r="I1068" s="242">
        <f t="shared" si="135"/>
        <v>3</v>
      </c>
      <c r="J1068" s="243">
        <f t="shared" si="136"/>
        <v>0</v>
      </c>
      <c r="K1068" s="234">
        <f t="shared" si="139"/>
        <v>0</v>
      </c>
      <c r="L1068" s="35"/>
    </row>
    <row r="1069" spans="2:12" ht="34.950000000000003" customHeight="1" x14ac:dyDescent="0.3">
      <c r="B1069" s="84" t="str">
        <f t="shared" si="134"/>
        <v>CAD</v>
      </c>
      <c r="C1069" s="85">
        <f>IF(ISTEXT(D1069),MAX($C$5:$C1068)+1,"")</f>
        <v>988</v>
      </c>
      <c r="D1069" s="86" t="s">
        <v>9</v>
      </c>
      <c r="E1069" s="175" t="s">
        <v>1971</v>
      </c>
      <c r="F1069" s="270" t="s">
        <v>43</v>
      </c>
      <c r="G1069" s="229"/>
      <c r="H1069" s="247"/>
      <c r="I1069" s="242">
        <f t="shared" si="135"/>
        <v>3</v>
      </c>
      <c r="J1069" s="243">
        <f t="shared" si="136"/>
        <v>0</v>
      </c>
      <c r="K1069" s="234">
        <f t="shared" si="139"/>
        <v>0</v>
      </c>
      <c r="L1069" s="35"/>
    </row>
    <row r="1070" spans="2:12" ht="34.950000000000003" customHeight="1" x14ac:dyDescent="0.3">
      <c r="B1070" s="84" t="str">
        <f t="shared" ref="B1070:B1124" si="140">IF(C1070="","",$B$4)</f>
        <v>CAD</v>
      </c>
      <c r="C1070" s="85">
        <f>IF(ISTEXT(D1070),MAX($C$5:$C1069)+1,"")</f>
        <v>989</v>
      </c>
      <c r="D1070" s="86" t="s">
        <v>9</v>
      </c>
      <c r="E1070" s="177" t="s">
        <v>1972</v>
      </c>
      <c r="F1070" s="270" t="s">
        <v>43</v>
      </c>
      <c r="G1070" s="229"/>
      <c r="H1070" s="247"/>
      <c r="I1070" s="242">
        <f t="shared" si="135"/>
        <v>3</v>
      </c>
      <c r="J1070" s="243">
        <f t="shared" si="136"/>
        <v>0</v>
      </c>
      <c r="K1070" s="234">
        <f t="shared" si="139"/>
        <v>0</v>
      </c>
      <c r="L1070" s="35"/>
    </row>
    <row r="1071" spans="2:12" ht="34.950000000000003" customHeight="1" x14ac:dyDescent="0.3">
      <c r="B1071" s="84" t="str">
        <f t="shared" si="140"/>
        <v>CAD</v>
      </c>
      <c r="C1071" s="85">
        <f>IF(ISTEXT(D1071),MAX($C$5:$C1070)+1,"")</f>
        <v>990</v>
      </c>
      <c r="D1071" s="86" t="s">
        <v>9</v>
      </c>
      <c r="E1071" s="177" t="s">
        <v>1973</v>
      </c>
      <c r="F1071" s="270" t="s">
        <v>43</v>
      </c>
      <c r="G1071" s="229"/>
      <c r="H1071" s="247"/>
      <c r="I1071" s="242">
        <f t="shared" si="135"/>
        <v>3</v>
      </c>
      <c r="J1071" s="243">
        <f t="shared" si="136"/>
        <v>0</v>
      </c>
      <c r="K1071" s="234">
        <f t="shared" si="139"/>
        <v>0</v>
      </c>
      <c r="L1071" s="35"/>
    </row>
    <row r="1072" spans="2:12" ht="34.950000000000003" customHeight="1" x14ac:dyDescent="0.3">
      <c r="B1072" s="84" t="str">
        <f t="shared" si="140"/>
        <v>CAD</v>
      </c>
      <c r="C1072" s="85">
        <f>IF(ISTEXT(D1072),MAX($C$5:$C1071)+1,"")</f>
        <v>991</v>
      </c>
      <c r="D1072" s="86" t="s">
        <v>9</v>
      </c>
      <c r="E1072" s="175" t="s">
        <v>1974</v>
      </c>
      <c r="F1072" s="270" t="s">
        <v>43</v>
      </c>
      <c r="G1072" s="229"/>
      <c r="H1072" s="247"/>
      <c r="I1072" s="242">
        <f t="shared" si="135"/>
        <v>3</v>
      </c>
      <c r="J1072" s="243">
        <f t="shared" si="136"/>
        <v>0</v>
      </c>
      <c r="K1072" s="234">
        <f t="shared" si="139"/>
        <v>0</v>
      </c>
      <c r="L1072" s="35"/>
    </row>
    <row r="1073" spans="2:12" ht="34.950000000000003" customHeight="1" x14ac:dyDescent="0.3">
      <c r="B1073" s="84" t="str">
        <f t="shared" si="140"/>
        <v>CAD</v>
      </c>
      <c r="C1073" s="85">
        <f>IF(ISTEXT(D1073),MAX($C$5:$C1072)+1,"")</f>
        <v>992</v>
      </c>
      <c r="D1073" s="86" t="s">
        <v>9</v>
      </c>
      <c r="E1073" s="177" t="s">
        <v>1967</v>
      </c>
      <c r="F1073" s="270" t="s">
        <v>43</v>
      </c>
      <c r="G1073" s="229"/>
      <c r="H1073" s="247"/>
      <c r="I1073" s="242">
        <f t="shared" si="135"/>
        <v>3</v>
      </c>
      <c r="J1073" s="243">
        <f t="shared" si="136"/>
        <v>0</v>
      </c>
      <c r="K1073" s="234">
        <f t="shared" si="139"/>
        <v>0</v>
      </c>
      <c r="L1073" s="35"/>
    </row>
    <row r="1074" spans="2:12" ht="34.950000000000003" customHeight="1" x14ac:dyDescent="0.3">
      <c r="B1074" s="84" t="str">
        <f t="shared" si="140"/>
        <v>CAD</v>
      </c>
      <c r="C1074" s="85">
        <f>IF(ISTEXT(D1074),MAX($C$5:$C1073)+1,"")</f>
        <v>993</v>
      </c>
      <c r="D1074" s="86" t="s">
        <v>9</v>
      </c>
      <c r="E1074" s="177" t="s">
        <v>1968</v>
      </c>
      <c r="F1074" s="270" t="s">
        <v>43</v>
      </c>
      <c r="G1074" s="229"/>
      <c r="H1074" s="247"/>
      <c r="I1074" s="242">
        <f t="shared" si="135"/>
        <v>3</v>
      </c>
      <c r="J1074" s="243">
        <f t="shared" si="136"/>
        <v>0</v>
      </c>
      <c r="K1074" s="234">
        <f t="shared" si="139"/>
        <v>0</v>
      </c>
      <c r="L1074" s="35"/>
    </row>
    <row r="1075" spans="2:12" ht="34.950000000000003" customHeight="1" x14ac:dyDescent="0.3">
      <c r="B1075" s="84" t="str">
        <f t="shared" si="140"/>
        <v>CAD</v>
      </c>
      <c r="C1075" s="85">
        <f>IF(ISTEXT(D1075),MAX($C$5:$C1074)+1,"")</f>
        <v>994</v>
      </c>
      <c r="D1075" s="86" t="s">
        <v>9</v>
      </c>
      <c r="E1075" s="177" t="s">
        <v>1973</v>
      </c>
      <c r="F1075" s="270" t="s">
        <v>43</v>
      </c>
      <c r="G1075" s="229"/>
      <c r="H1075" s="247"/>
      <c r="I1075" s="242">
        <f t="shared" si="135"/>
        <v>3</v>
      </c>
      <c r="J1075" s="243">
        <f t="shared" si="136"/>
        <v>0</v>
      </c>
      <c r="K1075" s="234">
        <f t="shared" si="139"/>
        <v>0</v>
      </c>
      <c r="L1075" s="35"/>
    </row>
    <row r="1076" spans="2:12" ht="34.950000000000003" customHeight="1" x14ac:dyDescent="0.3">
      <c r="B1076" s="84" t="str">
        <f t="shared" si="140"/>
        <v>CAD</v>
      </c>
      <c r="C1076" s="85">
        <f>IF(ISTEXT(D1076),MAX($C$5:$C1075)+1,"")</f>
        <v>995</v>
      </c>
      <c r="D1076" s="86" t="s">
        <v>9</v>
      </c>
      <c r="E1076" s="177" t="s">
        <v>1970</v>
      </c>
      <c r="F1076" s="270" t="s">
        <v>43</v>
      </c>
      <c r="G1076" s="229"/>
      <c r="H1076" s="247"/>
      <c r="I1076" s="242">
        <f t="shared" si="135"/>
        <v>3</v>
      </c>
      <c r="J1076" s="243">
        <f t="shared" si="136"/>
        <v>0</v>
      </c>
      <c r="K1076" s="234">
        <f t="shared" si="139"/>
        <v>0</v>
      </c>
      <c r="L1076" s="35"/>
    </row>
    <row r="1077" spans="2:12" ht="34.950000000000003" customHeight="1" x14ac:dyDescent="0.3">
      <c r="B1077" s="84" t="str">
        <f t="shared" si="140"/>
        <v>CAD</v>
      </c>
      <c r="C1077" s="85">
        <f>IF(ISTEXT(D1077),MAX($C$5:$C1076)+1,"")</f>
        <v>996</v>
      </c>
      <c r="D1077" s="86" t="s">
        <v>9</v>
      </c>
      <c r="E1077" s="175" t="s">
        <v>1975</v>
      </c>
      <c r="F1077" s="270" t="s">
        <v>43</v>
      </c>
      <c r="G1077" s="229"/>
      <c r="H1077" s="247"/>
      <c r="I1077" s="242">
        <f t="shared" si="135"/>
        <v>3</v>
      </c>
      <c r="J1077" s="243">
        <f t="shared" si="136"/>
        <v>0</v>
      </c>
      <c r="K1077" s="234">
        <f t="shared" si="139"/>
        <v>0</v>
      </c>
      <c r="L1077" s="35"/>
    </row>
    <row r="1078" spans="2:12" ht="34.950000000000003" customHeight="1" x14ac:dyDescent="0.3">
      <c r="B1078" s="84" t="str">
        <f t="shared" si="140"/>
        <v>CAD</v>
      </c>
      <c r="C1078" s="85">
        <f>IF(ISTEXT(D1078),MAX($C$5:$C1077)+1,"")</f>
        <v>997</v>
      </c>
      <c r="D1078" s="86" t="s">
        <v>9</v>
      </c>
      <c r="E1078" s="177" t="s">
        <v>1972</v>
      </c>
      <c r="F1078" s="270" t="s">
        <v>43</v>
      </c>
      <c r="G1078" s="229"/>
      <c r="H1078" s="247"/>
      <c r="I1078" s="242">
        <f t="shared" si="135"/>
        <v>3</v>
      </c>
      <c r="J1078" s="243">
        <f t="shared" si="136"/>
        <v>0</v>
      </c>
      <c r="K1078" s="234">
        <f t="shared" si="139"/>
        <v>0</v>
      </c>
      <c r="L1078" s="35"/>
    </row>
    <row r="1079" spans="2:12" ht="34.950000000000003" customHeight="1" x14ac:dyDescent="0.3">
      <c r="B1079" s="84" t="str">
        <f t="shared" si="140"/>
        <v>CAD</v>
      </c>
      <c r="C1079" s="85">
        <f>IF(ISTEXT(D1079),MAX($C$5:$C1078)+1,"")</f>
        <v>998</v>
      </c>
      <c r="D1079" s="86" t="s">
        <v>9</v>
      </c>
      <c r="E1079" s="177" t="s">
        <v>1973</v>
      </c>
      <c r="F1079" s="270" t="s">
        <v>43</v>
      </c>
      <c r="G1079" s="229"/>
      <c r="H1079" s="247"/>
      <c r="I1079" s="242">
        <f t="shared" si="135"/>
        <v>3</v>
      </c>
      <c r="J1079" s="243">
        <f t="shared" si="136"/>
        <v>0</v>
      </c>
      <c r="K1079" s="234">
        <f t="shared" si="139"/>
        <v>0</v>
      </c>
      <c r="L1079" s="35"/>
    </row>
    <row r="1080" spans="2:12" ht="34.950000000000003" customHeight="1" x14ac:dyDescent="0.3">
      <c r="B1080" s="84" t="str">
        <f t="shared" si="140"/>
        <v>CAD</v>
      </c>
      <c r="C1080" s="85">
        <f>IF(ISTEXT(D1080),MAX($C$5:$C1079)+1,"")</f>
        <v>999</v>
      </c>
      <c r="D1080" s="86" t="s">
        <v>9</v>
      </c>
      <c r="E1080" s="175" t="s">
        <v>1976</v>
      </c>
      <c r="F1080" s="270" t="s">
        <v>43</v>
      </c>
      <c r="G1080" s="223"/>
      <c r="H1080" s="248"/>
      <c r="I1080" s="225">
        <f t="shared" si="135"/>
        <v>3</v>
      </c>
      <c r="J1080" s="226">
        <f t="shared" si="136"/>
        <v>0</v>
      </c>
      <c r="K1080" s="227">
        <f t="shared" si="139"/>
        <v>0</v>
      </c>
      <c r="L1080" s="35"/>
    </row>
    <row r="1081" spans="2:12" ht="34.950000000000003" customHeight="1" x14ac:dyDescent="0.3">
      <c r="B1081" s="84" t="str">
        <f t="shared" si="140"/>
        <v>CAD</v>
      </c>
      <c r="C1081" s="85">
        <f>IF(ISTEXT(D1081),MAX($C$5:$C1080)+1,"")</f>
        <v>1000</v>
      </c>
      <c r="D1081" s="86" t="s">
        <v>9</v>
      </c>
      <c r="E1081" s="177" t="s">
        <v>1967</v>
      </c>
      <c r="F1081" s="270" t="s">
        <v>43</v>
      </c>
      <c r="G1081" s="229"/>
      <c r="H1081" s="247"/>
      <c r="I1081" s="242">
        <f t="shared" ref="I1081:I1144" si="141">VLOOKUP($D1081,SpecData,2,FALSE)</f>
        <v>3</v>
      </c>
      <c r="J1081" s="243">
        <f t="shared" ref="J1081:J1144" si="142">VLOOKUP($F1081,AvailabilityData,2,FALSE)</f>
        <v>0</v>
      </c>
      <c r="K1081" s="234">
        <f t="shared" si="139"/>
        <v>0</v>
      </c>
      <c r="L1081" s="35"/>
    </row>
    <row r="1082" spans="2:12" ht="34.950000000000003" customHeight="1" x14ac:dyDescent="0.3">
      <c r="B1082" s="84" t="str">
        <f t="shared" si="140"/>
        <v>CAD</v>
      </c>
      <c r="C1082" s="85">
        <f>IF(ISTEXT(D1082),MAX($C$5:$C1081)+1,"")</f>
        <v>1001</v>
      </c>
      <c r="D1082" s="86" t="s">
        <v>9</v>
      </c>
      <c r="E1082" s="177" t="s">
        <v>1968</v>
      </c>
      <c r="F1082" s="270" t="s">
        <v>43</v>
      </c>
      <c r="G1082" s="229"/>
      <c r="H1082" s="247"/>
      <c r="I1082" s="242">
        <f t="shared" si="141"/>
        <v>3</v>
      </c>
      <c r="J1082" s="243">
        <f t="shared" si="142"/>
        <v>0</v>
      </c>
      <c r="K1082" s="234">
        <f t="shared" si="139"/>
        <v>0</v>
      </c>
      <c r="L1082" s="35"/>
    </row>
    <row r="1083" spans="2:12" ht="34.950000000000003" customHeight="1" x14ac:dyDescent="0.3">
      <c r="B1083" s="84" t="str">
        <f t="shared" si="140"/>
        <v>CAD</v>
      </c>
      <c r="C1083" s="85">
        <f>IF(ISTEXT(D1083),MAX($C$5:$C1082)+1,"")</f>
        <v>1002</v>
      </c>
      <c r="D1083" s="86" t="s">
        <v>9</v>
      </c>
      <c r="E1083" s="177" t="s">
        <v>1973</v>
      </c>
      <c r="F1083" s="270" t="s">
        <v>43</v>
      </c>
      <c r="G1083" s="229"/>
      <c r="H1083" s="247"/>
      <c r="I1083" s="242">
        <f t="shared" si="141"/>
        <v>3</v>
      </c>
      <c r="J1083" s="243">
        <f t="shared" si="142"/>
        <v>0</v>
      </c>
      <c r="K1083" s="234">
        <f t="shared" si="139"/>
        <v>0</v>
      </c>
      <c r="L1083" s="35"/>
    </row>
    <row r="1084" spans="2:12" ht="34.950000000000003" customHeight="1" x14ac:dyDescent="0.3">
      <c r="B1084" s="84" t="str">
        <f t="shared" si="140"/>
        <v>CAD</v>
      </c>
      <c r="C1084" s="85">
        <f>IF(ISTEXT(D1084),MAX($C$5:$C1083)+1,"")</f>
        <v>1003</v>
      </c>
      <c r="D1084" s="86" t="s">
        <v>9</v>
      </c>
      <c r="E1084" s="177" t="s">
        <v>1970</v>
      </c>
      <c r="F1084" s="270" t="s">
        <v>43</v>
      </c>
      <c r="G1084" s="229"/>
      <c r="H1084" s="247"/>
      <c r="I1084" s="242">
        <f t="shared" si="141"/>
        <v>3</v>
      </c>
      <c r="J1084" s="243">
        <f t="shared" si="142"/>
        <v>0</v>
      </c>
      <c r="K1084" s="234">
        <f t="shared" si="139"/>
        <v>0</v>
      </c>
      <c r="L1084" s="35"/>
    </row>
    <row r="1085" spans="2:12" ht="34.950000000000003" customHeight="1" x14ac:dyDescent="0.3">
      <c r="B1085" s="84" t="str">
        <f t="shared" si="140"/>
        <v>CAD</v>
      </c>
      <c r="C1085" s="85">
        <f>IF(ISTEXT(D1085),MAX($C$5:$C1084)+1,"")</f>
        <v>1004</v>
      </c>
      <c r="D1085" s="86" t="s">
        <v>9</v>
      </c>
      <c r="E1085" s="175" t="s">
        <v>1977</v>
      </c>
      <c r="F1085" s="270" t="s">
        <v>43</v>
      </c>
      <c r="G1085" s="229"/>
      <c r="H1085" s="247"/>
      <c r="I1085" s="242">
        <f t="shared" si="141"/>
        <v>3</v>
      </c>
      <c r="J1085" s="243">
        <f t="shared" si="142"/>
        <v>0</v>
      </c>
      <c r="K1085" s="234">
        <f t="shared" si="139"/>
        <v>0</v>
      </c>
      <c r="L1085" s="35"/>
    </row>
    <row r="1086" spans="2:12" ht="34.950000000000003" customHeight="1" x14ac:dyDescent="0.3">
      <c r="B1086" s="84" t="str">
        <f t="shared" si="140"/>
        <v>CAD</v>
      </c>
      <c r="C1086" s="85">
        <f>IF(ISTEXT(D1086),MAX($C$5:$C1085)+1,"")</f>
        <v>1005</v>
      </c>
      <c r="D1086" s="86" t="s">
        <v>9</v>
      </c>
      <c r="E1086" s="177" t="s">
        <v>1972</v>
      </c>
      <c r="F1086" s="270" t="s">
        <v>43</v>
      </c>
      <c r="G1086" s="229"/>
      <c r="H1086" s="247"/>
      <c r="I1086" s="242">
        <f t="shared" si="141"/>
        <v>3</v>
      </c>
      <c r="J1086" s="243">
        <f t="shared" si="142"/>
        <v>0</v>
      </c>
      <c r="K1086" s="234">
        <f t="shared" si="139"/>
        <v>0</v>
      </c>
      <c r="L1086" s="35"/>
    </row>
    <row r="1087" spans="2:12" ht="34.950000000000003" customHeight="1" x14ac:dyDescent="0.3">
      <c r="B1087" s="84" t="str">
        <f t="shared" si="140"/>
        <v>CAD</v>
      </c>
      <c r="C1087" s="85">
        <f>IF(ISTEXT(D1087),MAX($C$5:$C1086)+1,"")</f>
        <v>1006</v>
      </c>
      <c r="D1087" s="86" t="s">
        <v>9</v>
      </c>
      <c r="E1087" s="177" t="s">
        <v>1973</v>
      </c>
      <c r="F1087" s="270" t="s">
        <v>43</v>
      </c>
      <c r="G1087" s="229"/>
      <c r="H1087" s="247"/>
      <c r="I1087" s="242">
        <f t="shared" si="141"/>
        <v>3</v>
      </c>
      <c r="J1087" s="243">
        <f t="shared" si="142"/>
        <v>0</v>
      </c>
      <c r="K1087" s="234">
        <f t="shared" si="139"/>
        <v>0</v>
      </c>
      <c r="L1087" s="35"/>
    </row>
    <row r="1088" spans="2:12" ht="34.950000000000003" customHeight="1" x14ac:dyDescent="0.3">
      <c r="B1088" s="84" t="str">
        <f t="shared" si="140"/>
        <v>CAD</v>
      </c>
      <c r="C1088" s="85">
        <f>IF(ISTEXT(D1088),MAX($C$5:$C1087)+1,"")</f>
        <v>1007</v>
      </c>
      <c r="D1088" s="86" t="s">
        <v>9</v>
      </c>
      <c r="E1088" s="175" t="s">
        <v>1978</v>
      </c>
      <c r="F1088" s="270" t="s">
        <v>43</v>
      </c>
      <c r="G1088" s="229"/>
      <c r="H1088" s="247"/>
      <c r="I1088" s="242">
        <f t="shared" si="141"/>
        <v>3</v>
      </c>
      <c r="J1088" s="243">
        <f t="shared" si="142"/>
        <v>0</v>
      </c>
      <c r="K1088" s="234">
        <f t="shared" si="139"/>
        <v>0</v>
      </c>
      <c r="L1088" s="35"/>
    </row>
    <row r="1089" spans="2:12" ht="34.950000000000003" customHeight="1" x14ac:dyDescent="0.3">
      <c r="B1089" s="84" t="str">
        <f t="shared" si="140"/>
        <v>CAD</v>
      </c>
      <c r="C1089" s="85">
        <f>IF(ISTEXT(D1089),MAX($C$5:$C1088)+1,"")</f>
        <v>1008</v>
      </c>
      <c r="D1089" s="86" t="s">
        <v>9</v>
      </c>
      <c r="E1089" s="177" t="s">
        <v>1979</v>
      </c>
      <c r="F1089" s="270" t="s">
        <v>43</v>
      </c>
      <c r="G1089" s="229"/>
      <c r="H1089" s="247"/>
      <c r="I1089" s="242">
        <f t="shared" si="141"/>
        <v>3</v>
      </c>
      <c r="J1089" s="243">
        <f t="shared" si="142"/>
        <v>0</v>
      </c>
      <c r="K1089" s="234">
        <f t="shared" si="139"/>
        <v>0</v>
      </c>
      <c r="L1089" s="35"/>
    </row>
    <row r="1090" spans="2:12" ht="34.950000000000003" customHeight="1" x14ac:dyDescent="0.3">
      <c r="B1090" s="84" t="str">
        <f t="shared" si="140"/>
        <v>CAD</v>
      </c>
      <c r="C1090" s="85">
        <f>IF(ISTEXT(D1090),MAX($C$5:$C1089)+1,"")</f>
        <v>1009</v>
      </c>
      <c r="D1090" s="86" t="s">
        <v>9</v>
      </c>
      <c r="E1090" s="177" t="s">
        <v>1967</v>
      </c>
      <c r="F1090" s="270" t="s">
        <v>43</v>
      </c>
      <c r="G1090" s="229"/>
      <c r="H1090" s="247"/>
      <c r="I1090" s="242">
        <f t="shared" si="141"/>
        <v>3</v>
      </c>
      <c r="J1090" s="243">
        <f t="shared" si="142"/>
        <v>0</v>
      </c>
      <c r="K1090" s="234">
        <f t="shared" si="139"/>
        <v>0</v>
      </c>
      <c r="L1090" s="35"/>
    </row>
    <row r="1091" spans="2:12" ht="34.950000000000003" customHeight="1" x14ac:dyDescent="0.3">
      <c r="B1091" s="84" t="str">
        <f t="shared" si="140"/>
        <v>CAD</v>
      </c>
      <c r="C1091" s="85">
        <f>IF(ISTEXT(D1091),MAX($C$5:$C1090)+1,"")</f>
        <v>1010</v>
      </c>
      <c r="D1091" s="86" t="s">
        <v>9</v>
      </c>
      <c r="E1091" s="177" t="s">
        <v>1968</v>
      </c>
      <c r="F1091" s="270" t="s">
        <v>43</v>
      </c>
      <c r="G1091" s="229"/>
      <c r="H1091" s="247"/>
      <c r="I1091" s="242">
        <f t="shared" si="141"/>
        <v>3</v>
      </c>
      <c r="J1091" s="243">
        <f t="shared" si="142"/>
        <v>0</v>
      </c>
      <c r="K1091" s="234">
        <f t="shared" si="139"/>
        <v>0</v>
      </c>
      <c r="L1091" s="35"/>
    </row>
    <row r="1092" spans="2:12" ht="34.950000000000003" customHeight="1" x14ac:dyDescent="0.3">
      <c r="B1092" s="84" t="str">
        <f t="shared" si="140"/>
        <v>CAD</v>
      </c>
      <c r="C1092" s="85">
        <f>IF(ISTEXT(D1092),MAX($C$5:$C1091)+1,"")</f>
        <v>1011</v>
      </c>
      <c r="D1092" s="86" t="s">
        <v>9</v>
      </c>
      <c r="E1092" s="177" t="s">
        <v>1973</v>
      </c>
      <c r="F1092" s="270" t="s">
        <v>43</v>
      </c>
      <c r="G1092" s="229"/>
      <c r="H1092" s="247"/>
      <c r="I1092" s="242">
        <f t="shared" si="141"/>
        <v>3</v>
      </c>
      <c r="J1092" s="243">
        <f t="shared" si="142"/>
        <v>0</v>
      </c>
      <c r="K1092" s="234">
        <f t="shared" si="139"/>
        <v>0</v>
      </c>
      <c r="L1092" s="35"/>
    </row>
    <row r="1093" spans="2:12" ht="34.950000000000003" customHeight="1" x14ac:dyDescent="0.3">
      <c r="B1093" s="84" t="str">
        <f t="shared" si="140"/>
        <v>CAD</v>
      </c>
      <c r="C1093" s="85">
        <f>IF(ISTEXT(D1093),MAX($C$5:$C1092)+1,"")</f>
        <v>1012</v>
      </c>
      <c r="D1093" s="86" t="s">
        <v>9</v>
      </c>
      <c r="E1093" s="177" t="s">
        <v>1970</v>
      </c>
      <c r="F1093" s="270" t="s">
        <v>43</v>
      </c>
      <c r="G1093" s="223"/>
      <c r="H1093" s="248"/>
      <c r="I1093" s="225">
        <f t="shared" si="141"/>
        <v>3</v>
      </c>
      <c r="J1093" s="226">
        <f t="shared" si="142"/>
        <v>0</v>
      </c>
      <c r="K1093" s="227">
        <f t="shared" si="139"/>
        <v>0</v>
      </c>
      <c r="L1093" s="35"/>
    </row>
    <row r="1094" spans="2:12" ht="34.950000000000003" customHeight="1" x14ac:dyDescent="0.3">
      <c r="B1094" s="84" t="str">
        <f t="shared" si="140"/>
        <v>CAD</v>
      </c>
      <c r="C1094" s="85">
        <f>IF(ISTEXT(D1094),MAX($C$5:$C1093)+1,"")</f>
        <v>1013</v>
      </c>
      <c r="D1094" s="86" t="s">
        <v>9</v>
      </c>
      <c r="E1094" s="175" t="s">
        <v>1980</v>
      </c>
      <c r="F1094" s="270" t="s">
        <v>43</v>
      </c>
      <c r="G1094" s="229"/>
      <c r="H1094" s="247"/>
      <c r="I1094" s="242">
        <f t="shared" si="141"/>
        <v>3</v>
      </c>
      <c r="J1094" s="243">
        <f t="shared" si="142"/>
        <v>0</v>
      </c>
      <c r="K1094" s="234">
        <f t="shared" si="139"/>
        <v>0</v>
      </c>
      <c r="L1094" s="35"/>
    </row>
    <row r="1095" spans="2:12" ht="34.950000000000003" customHeight="1" x14ac:dyDescent="0.3">
      <c r="B1095" s="84" t="str">
        <f t="shared" si="140"/>
        <v>CAD</v>
      </c>
      <c r="C1095" s="85">
        <f>IF(ISTEXT(D1095),MAX($C$5:$C1094)+1,"")</f>
        <v>1014</v>
      </c>
      <c r="D1095" s="86" t="s">
        <v>9</v>
      </c>
      <c r="E1095" s="177" t="s">
        <v>1981</v>
      </c>
      <c r="F1095" s="270" t="s">
        <v>43</v>
      </c>
      <c r="G1095" s="229"/>
      <c r="H1095" s="247"/>
      <c r="I1095" s="242">
        <f t="shared" si="141"/>
        <v>3</v>
      </c>
      <c r="J1095" s="243">
        <f t="shared" si="142"/>
        <v>0</v>
      </c>
      <c r="K1095" s="234">
        <f t="shared" si="139"/>
        <v>0</v>
      </c>
      <c r="L1095" s="35"/>
    </row>
    <row r="1096" spans="2:12" ht="34.950000000000003" customHeight="1" x14ac:dyDescent="0.3">
      <c r="B1096" s="84" t="str">
        <f t="shared" si="140"/>
        <v>CAD</v>
      </c>
      <c r="C1096" s="85">
        <f>IF(ISTEXT(D1096),MAX($C$5:$C1095)+1,"")</f>
        <v>1015</v>
      </c>
      <c r="D1096" s="86" t="s">
        <v>9</v>
      </c>
      <c r="E1096" s="177" t="s">
        <v>1982</v>
      </c>
      <c r="F1096" s="270" t="s">
        <v>43</v>
      </c>
      <c r="G1096" s="229"/>
      <c r="H1096" s="247"/>
      <c r="I1096" s="242">
        <f t="shared" si="141"/>
        <v>3</v>
      </c>
      <c r="J1096" s="243">
        <f t="shared" si="142"/>
        <v>0</v>
      </c>
      <c r="K1096" s="234">
        <f t="shared" ref="K1096:K1116" si="143">I1096*J1096</f>
        <v>0</v>
      </c>
      <c r="L1096" s="35"/>
    </row>
    <row r="1097" spans="2:12" ht="34.950000000000003" customHeight="1" x14ac:dyDescent="0.3">
      <c r="B1097" s="84" t="str">
        <f t="shared" si="140"/>
        <v>CAD</v>
      </c>
      <c r="C1097" s="85">
        <f>IF(ISTEXT(D1097),MAX($C$5:$C1096)+1,"")</f>
        <v>1016</v>
      </c>
      <c r="D1097" s="86" t="s">
        <v>9</v>
      </c>
      <c r="E1097" s="177" t="s">
        <v>1973</v>
      </c>
      <c r="F1097" s="270" t="s">
        <v>43</v>
      </c>
      <c r="G1097" s="229"/>
      <c r="H1097" s="247"/>
      <c r="I1097" s="242">
        <f t="shared" si="141"/>
        <v>3</v>
      </c>
      <c r="J1097" s="243">
        <f t="shared" si="142"/>
        <v>0</v>
      </c>
      <c r="K1097" s="234">
        <f t="shared" si="143"/>
        <v>0</v>
      </c>
      <c r="L1097" s="35"/>
    </row>
    <row r="1098" spans="2:12" ht="34.950000000000003" customHeight="1" x14ac:dyDescent="0.3">
      <c r="B1098" s="84" t="str">
        <f t="shared" si="140"/>
        <v>CAD</v>
      </c>
      <c r="C1098" s="85">
        <f>IF(ISTEXT(D1098),MAX($C$5:$C1097)+1,"")</f>
        <v>1017</v>
      </c>
      <c r="D1098" s="86" t="s">
        <v>9</v>
      </c>
      <c r="E1098" s="175" t="s">
        <v>1983</v>
      </c>
      <c r="F1098" s="270" t="s">
        <v>43</v>
      </c>
      <c r="G1098" s="229"/>
      <c r="H1098" s="247"/>
      <c r="I1098" s="242">
        <f t="shared" si="141"/>
        <v>3</v>
      </c>
      <c r="J1098" s="243">
        <f t="shared" si="142"/>
        <v>0</v>
      </c>
      <c r="K1098" s="234">
        <f t="shared" si="143"/>
        <v>0</v>
      </c>
      <c r="L1098" s="35"/>
    </row>
    <row r="1099" spans="2:12" ht="46.2" customHeight="1" x14ac:dyDescent="0.3">
      <c r="B1099" s="84" t="str">
        <f t="shared" si="140"/>
        <v>CAD</v>
      </c>
      <c r="C1099" s="85">
        <f>IF(ISTEXT(D1099),MAX($C$5:$C1098)+1,"")</f>
        <v>1018</v>
      </c>
      <c r="D1099" s="86" t="s">
        <v>9</v>
      </c>
      <c r="E1099" s="177" t="s">
        <v>1984</v>
      </c>
      <c r="F1099" s="270" t="s">
        <v>43</v>
      </c>
      <c r="G1099" s="229"/>
      <c r="H1099" s="247"/>
      <c r="I1099" s="242">
        <f t="shared" si="141"/>
        <v>3</v>
      </c>
      <c r="J1099" s="243">
        <f t="shared" si="142"/>
        <v>0</v>
      </c>
      <c r="K1099" s="234">
        <f t="shared" si="143"/>
        <v>0</v>
      </c>
      <c r="L1099" s="35"/>
    </row>
    <row r="1100" spans="2:12" ht="34.950000000000003" customHeight="1" x14ac:dyDescent="0.3">
      <c r="B1100" s="84" t="str">
        <f t="shared" si="140"/>
        <v>CAD</v>
      </c>
      <c r="C1100" s="85">
        <f>IF(ISTEXT(D1100),MAX($C$5:$C1099)+1,"")</f>
        <v>1019</v>
      </c>
      <c r="D1100" s="86" t="s">
        <v>9</v>
      </c>
      <c r="E1100" s="177" t="s">
        <v>1985</v>
      </c>
      <c r="F1100" s="270" t="s">
        <v>43</v>
      </c>
      <c r="G1100" s="229"/>
      <c r="H1100" s="247"/>
      <c r="I1100" s="242">
        <f t="shared" si="141"/>
        <v>3</v>
      </c>
      <c r="J1100" s="243">
        <f t="shared" si="142"/>
        <v>0</v>
      </c>
      <c r="K1100" s="234">
        <f t="shared" si="143"/>
        <v>0</v>
      </c>
      <c r="L1100" s="35"/>
    </row>
    <row r="1101" spans="2:12" ht="27.6" x14ac:dyDescent="0.3">
      <c r="B1101" s="84" t="str">
        <f t="shared" si="140"/>
        <v>CAD</v>
      </c>
      <c r="C1101" s="85">
        <f>IF(ISTEXT(D1101),MAX($C$5:$C1100)+1,"")</f>
        <v>1020</v>
      </c>
      <c r="D1101" s="86" t="s">
        <v>9</v>
      </c>
      <c r="E1101" s="177" t="s">
        <v>1973</v>
      </c>
      <c r="F1101" s="270" t="s">
        <v>43</v>
      </c>
      <c r="G1101" s="229"/>
      <c r="H1101" s="247"/>
      <c r="I1101" s="242">
        <f t="shared" si="141"/>
        <v>3</v>
      </c>
      <c r="J1101" s="243">
        <f t="shared" si="142"/>
        <v>0</v>
      </c>
      <c r="K1101" s="234">
        <f t="shared" si="143"/>
        <v>0</v>
      </c>
      <c r="L1101" s="35"/>
    </row>
    <row r="1102" spans="2:12" ht="34.950000000000003" customHeight="1" x14ac:dyDescent="0.3">
      <c r="B1102" s="84" t="str">
        <f t="shared" si="140"/>
        <v>CAD</v>
      </c>
      <c r="C1102" s="85">
        <f>IF(ISTEXT(D1102),MAX($C$5:$C1101)+1,"")</f>
        <v>1021</v>
      </c>
      <c r="D1102" s="86" t="s">
        <v>11</v>
      </c>
      <c r="E1102" s="175" t="s">
        <v>1986</v>
      </c>
      <c r="F1102" s="270" t="s">
        <v>43</v>
      </c>
      <c r="G1102" s="229"/>
      <c r="H1102" s="247"/>
      <c r="I1102" s="242">
        <f t="shared" si="141"/>
        <v>1</v>
      </c>
      <c r="J1102" s="243">
        <f t="shared" si="142"/>
        <v>0</v>
      </c>
      <c r="K1102" s="234">
        <f t="shared" si="143"/>
        <v>0</v>
      </c>
      <c r="L1102" s="35"/>
    </row>
    <row r="1103" spans="2:12" ht="50.4" customHeight="1" x14ac:dyDescent="0.3">
      <c r="B1103" s="84" t="str">
        <f t="shared" si="140"/>
        <v>CAD</v>
      </c>
      <c r="C1103" s="85">
        <f>IF(ISTEXT(D1103),MAX($C$5:$C1102)+1,"")</f>
        <v>1022</v>
      </c>
      <c r="D1103" s="86" t="s">
        <v>11</v>
      </c>
      <c r="E1103" s="177" t="s">
        <v>1987</v>
      </c>
      <c r="F1103" s="270" t="s">
        <v>43</v>
      </c>
      <c r="G1103" s="229"/>
      <c r="H1103" s="247"/>
      <c r="I1103" s="242">
        <f t="shared" si="141"/>
        <v>1</v>
      </c>
      <c r="J1103" s="243">
        <f t="shared" si="142"/>
        <v>0</v>
      </c>
      <c r="K1103" s="234">
        <f t="shared" si="143"/>
        <v>0</v>
      </c>
      <c r="L1103" s="35"/>
    </row>
    <row r="1104" spans="2:12" ht="30" customHeight="1" x14ac:dyDescent="0.3">
      <c r="B1104" s="84" t="str">
        <f t="shared" si="140"/>
        <v>CAD</v>
      </c>
      <c r="C1104" s="85">
        <f>IF(ISTEXT(D1104),MAX($C$5:$C1103)+1,"")</f>
        <v>1023</v>
      </c>
      <c r="D1104" s="86" t="s">
        <v>11</v>
      </c>
      <c r="E1104" s="177" t="s">
        <v>1985</v>
      </c>
      <c r="F1104" s="270" t="s">
        <v>43</v>
      </c>
      <c r="G1104" s="229"/>
      <c r="H1104" s="247"/>
      <c r="I1104" s="242">
        <f t="shared" si="141"/>
        <v>1</v>
      </c>
      <c r="J1104" s="243">
        <f t="shared" si="142"/>
        <v>0</v>
      </c>
      <c r="K1104" s="234">
        <f t="shared" si="143"/>
        <v>0</v>
      </c>
      <c r="L1104" s="35"/>
    </row>
    <row r="1105" spans="2:12" ht="34.950000000000003" customHeight="1" x14ac:dyDescent="0.3">
      <c r="B1105" s="84" t="str">
        <f t="shared" si="140"/>
        <v>CAD</v>
      </c>
      <c r="C1105" s="85">
        <f>IF(ISTEXT(D1105),MAX($C$5:$C1104)+1,"")</f>
        <v>1024</v>
      </c>
      <c r="D1105" s="86" t="s">
        <v>11</v>
      </c>
      <c r="E1105" s="177" t="s">
        <v>1973</v>
      </c>
      <c r="F1105" s="270" t="s">
        <v>43</v>
      </c>
      <c r="G1105" s="229"/>
      <c r="H1105" s="247"/>
      <c r="I1105" s="242">
        <f t="shared" si="141"/>
        <v>1</v>
      </c>
      <c r="J1105" s="243">
        <f t="shared" si="142"/>
        <v>0</v>
      </c>
      <c r="K1105" s="234">
        <f t="shared" si="143"/>
        <v>0</v>
      </c>
      <c r="L1105" s="35"/>
    </row>
    <row r="1106" spans="2:12" ht="34.950000000000003" customHeight="1" x14ac:dyDescent="0.3">
      <c r="B1106" s="84" t="str">
        <f t="shared" si="140"/>
        <v>CAD</v>
      </c>
      <c r="C1106" s="85">
        <f>IF(ISTEXT(D1106),MAX($C$5:$C1105)+1,"")</f>
        <v>1025</v>
      </c>
      <c r="D1106" s="86" t="s">
        <v>11</v>
      </c>
      <c r="E1106" s="175" t="s">
        <v>1988</v>
      </c>
      <c r="F1106" s="270" t="s">
        <v>43</v>
      </c>
      <c r="G1106" s="223"/>
      <c r="H1106" s="248"/>
      <c r="I1106" s="225">
        <f t="shared" si="141"/>
        <v>1</v>
      </c>
      <c r="J1106" s="226">
        <f t="shared" si="142"/>
        <v>0</v>
      </c>
      <c r="K1106" s="227">
        <f t="shared" si="143"/>
        <v>0</v>
      </c>
      <c r="L1106" s="35"/>
    </row>
    <row r="1107" spans="2:12" ht="34.950000000000003" customHeight="1" x14ac:dyDescent="0.3">
      <c r="B1107" s="84" t="str">
        <f t="shared" si="140"/>
        <v>CAD</v>
      </c>
      <c r="C1107" s="85">
        <f>IF(ISTEXT(D1107),MAX($C$5:$C1106)+1,"")</f>
        <v>1026</v>
      </c>
      <c r="D1107" s="86" t="s">
        <v>11</v>
      </c>
      <c r="E1107" s="177" t="s">
        <v>1989</v>
      </c>
      <c r="F1107" s="270" t="s">
        <v>43</v>
      </c>
      <c r="G1107" s="229"/>
      <c r="H1107" s="247"/>
      <c r="I1107" s="242">
        <f t="shared" si="141"/>
        <v>1</v>
      </c>
      <c r="J1107" s="243">
        <f t="shared" si="142"/>
        <v>0</v>
      </c>
      <c r="K1107" s="234">
        <f t="shared" si="143"/>
        <v>0</v>
      </c>
      <c r="L1107" s="35"/>
    </row>
    <row r="1108" spans="2:12" ht="34.950000000000003" customHeight="1" x14ac:dyDescent="0.3">
      <c r="B1108" s="84" t="str">
        <f t="shared" si="140"/>
        <v>CAD</v>
      </c>
      <c r="C1108" s="85">
        <f>IF(ISTEXT(D1108),MAX($C$5:$C1107)+1,"")</f>
        <v>1027</v>
      </c>
      <c r="D1108" s="86" t="s">
        <v>11</v>
      </c>
      <c r="E1108" s="177" t="s">
        <v>1990</v>
      </c>
      <c r="F1108" s="270" t="s">
        <v>43</v>
      </c>
      <c r="G1108" s="229"/>
      <c r="H1108" s="247"/>
      <c r="I1108" s="242">
        <f t="shared" si="141"/>
        <v>1</v>
      </c>
      <c r="J1108" s="243">
        <f t="shared" si="142"/>
        <v>0</v>
      </c>
      <c r="K1108" s="234">
        <f t="shared" si="143"/>
        <v>0</v>
      </c>
      <c r="L1108" s="35"/>
    </row>
    <row r="1109" spans="2:12" ht="34.950000000000003" customHeight="1" x14ac:dyDescent="0.3">
      <c r="B1109" s="84" t="str">
        <f t="shared" si="140"/>
        <v>CAD</v>
      </c>
      <c r="C1109" s="85">
        <f>IF(ISTEXT(D1109),MAX($C$5:$C1108)+1,"")</f>
        <v>1028</v>
      </c>
      <c r="D1109" s="86" t="s">
        <v>11</v>
      </c>
      <c r="E1109" s="177" t="s">
        <v>1973</v>
      </c>
      <c r="F1109" s="270" t="s">
        <v>43</v>
      </c>
      <c r="G1109" s="229"/>
      <c r="H1109" s="247"/>
      <c r="I1109" s="242">
        <f t="shared" si="141"/>
        <v>1</v>
      </c>
      <c r="J1109" s="243">
        <f t="shared" si="142"/>
        <v>0</v>
      </c>
      <c r="K1109" s="234">
        <f t="shared" si="143"/>
        <v>0</v>
      </c>
      <c r="L1109" s="35"/>
    </row>
    <row r="1110" spans="2:12" ht="30" customHeight="1" x14ac:dyDescent="0.3">
      <c r="B1110" s="84" t="str">
        <f t="shared" si="140"/>
        <v>CAD</v>
      </c>
      <c r="C1110" s="85">
        <f>IF(ISTEXT(D1110),MAX($C$5:$C1109)+1,"")</f>
        <v>1029</v>
      </c>
      <c r="D1110" s="86" t="s">
        <v>11</v>
      </c>
      <c r="E1110" s="175" t="s">
        <v>1991</v>
      </c>
      <c r="F1110" s="270" t="s">
        <v>43</v>
      </c>
      <c r="G1110" s="229"/>
      <c r="H1110" s="247"/>
      <c r="I1110" s="242">
        <f t="shared" si="141"/>
        <v>1</v>
      </c>
      <c r="J1110" s="243">
        <f t="shared" si="142"/>
        <v>0</v>
      </c>
      <c r="K1110" s="234">
        <f t="shared" si="143"/>
        <v>0</v>
      </c>
      <c r="L1110" s="35"/>
    </row>
    <row r="1111" spans="2:12" ht="34.950000000000003" customHeight="1" x14ac:dyDescent="0.3">
      <c r="B1111" s="84" t="str">
        <f t="shared" si="140"/>
        <v>CAD</v>
      </c>
      <c r="C1111" s="85">
        <f>IF(ISTEXT(D1111),MAX($C$5:$C1110)+1,"")</f>
        <v>1030</v>
      </c>
      <c r="D1111" s="86" t="s">
        <v>11</v>
      </c>
      <c r="E1111" s="177" t="s">
        <v>1992</v>
      </c>
      <c r="F1111" s="270" t="s">
        <v>43</v>
      </c>
      <c r="G1111" s="229"/>
      <c r="H1111" s="247"/>
      <c r="I1111" s="242">
        <f t="shared" si="141"/>
        <v>1</v>
      </c>
      <c r="J1111" s="243">
        <f t="shared" si="142"/>
        <v>0</v>
      </c>
      <c r="K1111" s="234">
        <f t="shared" si="143"/>
        <v>0</v>
      </c>
      <c r="L1111" s="35"/>
    </row>
    <row r="1112" spans="2:12" ht="30" customHeight="1" x14ac:dyDescent="0.3">
      <c r="B1112" s="84" t="str">
        <f t="shared" si="140"/>
        <v>CAD</v>
      </c>
      <c r="C1112" s="85">
        <f>IF(ISTEXT(D1112),MAX($C$5:$C1111)+1,"")</f>
        <v>1031</v>
      </c>
      <c r="D1112" s="86" t="s">
        <v>11</v>
      </c>
      <c r="E1112" s="177" t="s">
        <v>1993</v>
      </c>
      <c r="F1112" s="270" t="s">
        <v>43</v>
      </c>
      <c r="G1112" s="229"/>
      <c r="H1112" s="247"/>
      <c r="I1112" s="242">
        <f t="shared" si="141"/>
        <v>1</v>
      </c>
      <c r="J1112" s="243">
        <f t="shared" si="142"/>
        <v>0</v>
      </c>
      <c r="K1112" s="234">
        <f t="shared" si="143"/>
        <v>0</v>
      </c>
      <c r="L1112" s="35"/>
    </row>
    <row r="1113" spans="2:12" ht="34.950000000000003" customHeight="1" x14ac:dyDescent="0.3">
      <c r="B1113" s="84" t="str">
        <f t="shared" si="140"/>
        <v>CAD</v>
      </c>
      <c r="C1113" s="85">
        <f>IF(ISTEXT(D1113),MAX($C$5:$C1112)+1,"")</f>
        <v>1032</v>
      </c>
      <c r="D1113" s="86" t="s">
        <v>11</v>
      </c>
      <c r="E1113" s="177" t="s">
        <v>1994</v>
      </c>
      <c r="F1113" s="270" t="s">
        <v>43</v>
      </c>
      <c r="G1113" s="229"/>
      <c r="H1113" s="247"/>
      <c r="I1113" s="242">
        <f t="shared" si="141"/>
        <v>1</v>
      </c>
      <c r="J1113" s="243">
        <f t="shared" si="142"/>
        <v>0</v>
      </c>
      <c r="K1113" s="234">
        <f t="shared" si="143"/>
        <v>0</v>
      </c>
      <c r="L1113" s="35"/>
    </row>
    <row r="1114" spans="2:12" ht="50.4" customHeight="1" x14ac:dyDescent="0.3">
      <c r="B1114" s="84" t="str">
        <f t="shared" si="140"/>
        <v>CAD</v>
      </c>
      <c r="C1114" s="85">
        <f>IF(ISTEXT(D1114),MAX($C$5:$C1113)+1,"")</f>
        <v>1033</v>
      </c>
      <c r="D1114" s="86" t="s">
        <v>11</v>
      </c>
      <c r="E1114" s="177" t="s">
        <v>1995</v>
      </c>
      <c r="F1114" s="270" t="s">
        <v>43</v>
      </c>
      <c r="G1114" s="229"/>
      <c r="H1114" s="247"/>
      <c r="I1114" s="242">
        <f t="shared" si="141"/>
        <v>1</v>
      </c>
      <c r="J1114" s="243">
        <f t="shared" si="142"/>
        <v>0</v>
      </c>
      <c r="K1114" s="234">
        <f t="shared" si="143"/>
        <v>0</v>
      </c>
      <c r="L1114" s="35"/>
    </row>
    <row r="1115" spans="2:12" ht="34.950000000000003" customHeight="1" x14ac:dyDescent="0.3">
      <c r="B1115" s="84" t="str">
        <f t="shared" si="140"/>
        <v>CAD</v>
      </c>
      <c r="C1115" s="85">
        <f>IF(ISTEXT(D1115),MAX($C$5:$C1114)+1,"")</f>
        <v>1034</v>
      </c>
      <c r="D1115" s="86" t="s">
        <v>9</v>
      </c>
      <c r="E1115" s="207" t="s">
        <v>1996</v>
      </c>
      <c r="F1115" s="270" t="s">
        <v>43</v>
      </c>
      <c r="G1115" s="229"/>
      <c r="H1115" s="247"/>
      <c r="I1115" s="242">
        <f t="shared" si="141"/>
        <v>3</v>
      </c>
      <c r="J1115" s="243">
        <f t="shared" si="142"/>
        <v>0</v>
      </c>
      <c r="K1115" s="234">
        <f t="shared" si="143"/>
        <v>0</v>
      </c>
      <c r="L1115" s="35"/>
    </row>
    <row r="1116" spans="2:12" ht="34.950000000000003" customHeight="1" x14ac:dyDescent="0.3">
      <c r="B1116" s="84" t="str">
        <f t="shared" si="140"/>
        <v>CAD</v>
      </c>
      <c r="C1116" s="85">
        <f>IF(ISTEXT(D1116),MAX($C$5:$C1115)+1,"")</f>
        <v>1035</v>
      </c>
      <c r="D1116" s="86" t="s">
        <v>9</v>
      </c>
      <c r="E1116" s="178" t="s">
        <v>1997</v>
      </c>
      <c r="F1116" s="270" t="s">
        <v>43</v>
      </c>
      <c r="G1116" s="229"/>
      <c r="H1116" s="247"/>
      <c r="I1116" s="242">
        <f t="shared" si="141"/>
        <v>3</v>
      </c>
      <c r="J1116" s="243">
        <f t="shared" si="142"/>
        <v>0</v>
      </c>
      <c r="K1116" s="234">
        <f t="shared" si="143"/>
        <v>0</v>
      </c>
      <c r="L1116" s="35"/>
    </row>
    <row r="1117" spans="2:12" ht="34.950000000000003" customHeight="1" x14ac:dyDescent="0.3">
      <c r="B1117" s="105" t="str">
        <f>IF(C1117="","",$B$4)</f>
        <v/>
      </c>
      <c r="C1117" s="106" t="str">
        <f>IF(ISTEXT(D1117),MAX($C$5:$C1115)+1,"")</f>
        <v/>
      </c>
      <c r="D1117" s="106"/>
      <c r="E1117" s="157" t="s">
        <v>1998</v>
      </c>
      <c r="F1117" s="194"/>
      <c r="G1117" s="161"/>
      <c r="H1117" s="108"/>
      <c r="I1117" s="108"/>
      <c r="J1117" s="108"/>
      <c r="K1117" s="108"/>
      <c r="L1117" s="108"/>
    </row>
    <row r="1118" spans="2:12" ht="34.950000000000003" customHeight="1" x14ac:dyDescent="0.3">
      <c r="B1118" s="84" t="str">
        <f t="shared" si="140"/>
        <v>CAD</v>
      </c>
      <c r="C1118" s="85">
        <f>IF(ISTEXT(D1118),MAX($C$5:$C1117)+1,"")</f>
        <v>1036</v>
      </c>
      <c r="D1118" s="86" t="s">
        <v>9</v>
      </c>
      <c r="E1118" s="180" t="s">
        <v>1703</v>
      </c>
      <c r="F1118" s="270" t="s">
        <v>43</v>
      </c>
      <c r="G1118" s="229"/>
      <c r="H1118" s="247"/>
      <c r="I1118" s="242">
        <f t="shared" si="141"/>
        <v>3</v>
      </c>
      <c r="J1118" s="243">
        <f t="shared" si="142"/>
        <v>0</v>
      </c>
      <c r="K1118" s="234">
        <f>I1118*J1118</f>
        <v>0</v>
      </c>
      <c r="L1118" s="35"/>
    </row>
    <row r="1119" spans="2:12" ht="34.950000000000003" customHeight="1" x14ac:dyDescent="0.3">
      <c r="B1119" s="84" t="str">
        <f t="shared" si="140"/>
        <v>CAD</v>
      </c>
      <c r="C1119" s="85">
        <f>IF(ISTEXT(D1119),MAX($C$5:$C1118)+1,"")</f>
        <v>1037</v>
      </c>
      <c r="D1119" s="86" t="s">
        <v>9</v>
      </c>
      <c r="E1119" s="177" t="s">
        <v>1999</v>
      </c>
      <c r="F1119" s="270" t="s">
        <v>43</v>
      </c>
      <c r="G1119" s="223"/>
      <c r="H1119" s="248"/>
      <c r="I1119" s="225">
        <f t="shared" si="141"/>
        <v>3</v>
      </c>
      <c r="J1119" s="226">
        <f t="shared" si="142"/>
        <v>0</v>
      </c>
      <c r="K1119" s="227">
        <f>I1119*J1119</f>
        <v>0</v>
      </c>
      <c r="L1119" s="35"/>
    </row>
    <row r="1120" spans="2:12" ht="30" customHeight="1" x14ac:dyDescent="0.3">
      <c r="B1120" s="84" t="str">
        <f t="shared" si="140"/>
        <v>CAD</v>
      </c>
      <c r="C1120" s="85">
        <f>IF(ISTEXT(D1120),MAX($C$5:$C1119)+1,"")</f>
        <v>1038</v>
      </c>
      <c r="D1120" s="86" t="s">
        <v>9</v>
      </c>
      <c r="E1120" s="177" t="s">
        <v>2000</v>
      </c>
      <c r="F1120" s="270" t="s">
        <v>43</v>
      </c>
      <c r="G1120" s="229"/>
      <c r="H1120" s="247"/>
      <c r="I1120" s="242">
        <f t="shared" si="141"/>
        <v>3</v>
      </c>
      <c r="J1120" s="243">
        <f t="shared" si="142"/>
        <v>0</v>
      </c>
      <c r="K1120" s="234">
        <f>I1120*J1120</f>
        <v>0</v>
      </c>
      <c r="L1120" s="35"/>
    </row>
    <row r="1121" spans="2:12" ht="34.950000000000003" customHeight="1" x14ac:dyDescent="0.3">
      <c r="B1121" s="84" t="str">
        <f t="shared" si="140"/>
        <v>CAD</v>
      </c>
      <c r="C1121" s="85">
        <f>IF(ISTEXT(D1121),MAX($C$5:$C1120)+1,"")</f>
        <v>1039</v>
      </c>
      <c r="D1121" s="86" t="s">
        <v>9</v>
      </c>
      <c r="E1121" s="177" t="s">
        <v>2001</v>
      </c>
      <c r="F1121" s="270" t="s">
        <v>43</v>
      </c>
      <c r="G1121" s="229"/>
      <c r="H1121" s="247"/>
      <c r="I1121" s="242">
        <f t="shared" si="141"/>
        <v>3</v>
      </c>
      <c r="J1121" s="243">
        <f t="shared" si="142"/>
        <v>0</v>
      </c>
      <c r="K1121" s="234">
        <f>I1121*J1121</f>
        <v>0</v>
      </c>
      <c r="L1121" s="35"/>
    </row>
    <row r="1122" spans="2:12" ht="30" customHeight="1" x14ac:dyDescent="0.3">
      <c r="B1122" s="84" t="str">
        <f t="shared" si="140"/>
        <v>CAD</v>
      </c>
      <c r="C1122" s="85">
        <f>IF(ISTEXT(D1122),MAX($C$5:$C1121)+1,"")</f>
        <v>1040</v>
      </c>
      <c r="D1122" s="86" t="s">
        <v>9</v>
      </c>
      <c r="E1122" s="178" t="s">
        <v>2002</v>
      </c>
      <c r="F1122" s="270" t="s">
        <v>43</v>
      </c>
      <c r="G1122" s="229"/>
      <c r="H1122" s="247"/>
      <c r="I1122" s="242">
        <f t="shared" si="141"/>
        <v>3</v>
      </c>
      <c r="J1122" s="243">
        <f t="shared" si="142"/>
        <v>0</v>
      </c>
      <c r="K1122" s="234">
        <f>I1122*J1122</f>
        <v>0</v>
      </c>
      <c r="L1122" s="35"/>
    </row>
    <row r="1123" spans="2:12" ht="34.950000000000003" customHeight="1" x14ac:dyDescent="0.3">
      <c r="B1123" s="105" t="str">
        <f t="shared" si="140"/>
        <v/>
      </c>
      <c r="C1123" s="106" t="str">
        <f>IF(ISTEXT(D1123),MAX($C$5:$C1121)+1,"")</f>
        <v/>
      </c>
      <c r="D1123" s="106"/>
      <c r="E1123" s="157" t="s">
        <v>2003</v>
      </c>
      <c r="F1123" s="194"/>
      <c r="G1123" s="161"/>
      <c r="H1123" s="108"/>
      <c r="I1123" s="108"/>
      <c r="J1123" s="108"/>
      <c r="K1123" s="108"/>
      <c r="L1123" s="108"/>
    </row>
    <row r="1124" spans="2:12" ht="34.950000000000003" customHeight="1" x14ac:dyDescent="0.3">
      <c r="B1124" s="84" t="str">
        <f t="shared" si="140"/>
        <v>CAD</v>
      </c>
      <c r="C1124" s="85">
        <f>IF(ISTEXT(D1124),MAX($C$5:$C1123)+1,"")</f>
        <v>1041</v>
      </c>
      <c r="D1124" s="86" t="s">
        <v>9</v>
      </c>
      <c r="E1124" s="208" t="s">
        <v>2004</v>
      </c>
      <c r="F1124" s="270" t="s">
        <v>43</v>
      </c>
      <c r="G1124" s="229"/>
      <c r="H1124" s="247"/>
      <c r="I1124" s="242">
        <f t="shared" si="141"/>
        <v>3</v>
      </c>
      <c r="J1124" s="243">
        <f t="shared" si="142"/>
        <v>0</v>
      </c>
      <c r="K1124" s="234">
        <f>I1124*J1124</f>
        <v>0</v>
      </c>
      <c r="L1124" s="35"/>
    </row>
    <row r="1125" spans="2:12" ht="34.950000000000003" customHeight="1" x14ac:dyDescent="0.3">
      <c r="B1125" s="105" t="str">
        <f>IF(C1125="","",$B$4)</f>
        <v/>
      </c>
      <c r="C1125" s="106" t="str">
        <f>IF(ISTEXT(D1125),MAX($C$5:$C1123)+1,"")</f>
        <v/>
      </c>
      <c r="D1125" s="106"/>
      <c r="E1125" s="157" t="s">
        <v>2005</v>
      </c>
      <c r="F1125" s="194"/>
      <c r="G1125" s="161"/>
      <c r="H1125" s="108"/>
      <c r="I1125" s="108"/>
      <c r="J1125" s="108"/>
      <c r="K1125" s="108"/>
      <c r="L1125" s="108"/>
    </row>
    <row r="1126" spans="2:12" ht="34.950000000000003" customHeight="1" x14ac:dyDescent="0.3">
      <c r="B1126" s="84" t="str">
        <f t="shared" ref="B1126:B1131" si="144">IF(C1126="","",$B$4)</f>
        <v>CAD</v>
      </c>
      <c r="C1126" s="85">
        <f>IF(ISTEXT(D1126),MAX($C$5:$C1125)+1,"")</f>
        <v>1042</v>
      </c>
      <c r="D1126" s="86" t="s">
        <v>9</v>
      </c>
      <c r="E1126" s="180" t="s">
        <v>721</v>
      </c>
      <c r="F1126" s="270" t="s">
        <v>43</v>
      </c>
      <c r="G1126" s="229"/>
      <c r="H1126" s="247"/>
      <c r="I1126" s="242">
        <f t="shared" si="141"/>
        <v>3</v>
      </c>
      <c r="J1126" s="243">
        <f t="shared" si="142"/>
        <v>0</v>
      </c>
      <c r="K1126" s="234">
        <f t="shared" ref="K1126:K1132" si="145">I1126*J1126</f>
        <v>0</v>
      </c>
      <c r="L1126" s="35"/>
    </row>
    <row r="1127" spans="2:12" ht="34.950000000000003" customHeight="1" x14ac:dyDescent="0.3">
      <c r="B1127" s="84" t="str">
        <f t="shared" si="144"/>
        <v>CAD</v>
      </c>
      <c r="C1127" s="85">
        <f>IF(ISTEXT(D1127),MAX($C$5:$C1126)+1,"")</f>
        <v>1043</v>
      </c>
      <c r="D1127" s="86" t="s">
        <v>9</v>
      </c>
      <c r="E1127" s="177" t="s">
        <v>1703</v>
      </c>
      <c r="F1127" s="270" t="s">
        <v>43</v>
      </c>
      <c r="G1127" s="229"/>
      <c r="H1127" s="247"/>
      <c r="I1127" s="242">
        <f t="shared" si="141"/>
        <v>3</v>
      </c>
      <c r="J1127" s="243">
        <f t="shared" si="142"/>
        <v>0</v>
      </c>
      <c r="K1127" s="234">
        <f t="shared" si="145"/>
        <v>0</v>
      </c>
      <c r="L1127" s="35"/>
    </row>
    <row r="1128" spans="2:12" ht="34.950000000000003" customHeight="1" x14ac:dyDescent="0.3">
      <c r="B1128" s="84" t="str">
        <f t="shared" si="144"/>
        <v>CAD</v>
      </c>
      <c r="C1128" s="85">
        <f>IF(ISTEXT(D1128),MAX($C$5:$C1127)+1,"")</f>
        <v>1044</v>
      </c>
      <c r="D1128" s="86" t="s">
        <v>9</v>
      </c>
      <c r="E1128" s="177" t="s">
        <v>2006</v>
      </c>
      <c r="F1128" s="270" t="s">
        <v>43</v>
      </c>
      <c r="G1128" s="229"/>
      <c r="H1128" s="247"/>
      <c r="I1128" s="242">
        <f t="shared" si="141"/>
        <v>3</v>
      </c>
      <c r="J1128" s="243">
        <f t="shared" si="142"/>
        <v>0</v>
      </c>
      <c r="K1128" s="234">
        <f t="shared" si="145"/>
        <v>0</v>
      </c>
      <c r="L1128" s="35"/>
    </row>
    <row r="1129" spans="2:12" ht="34.950000000000003" customHeight="1" x14ac:dyDescent="0.3">
      <c r="B1129" s="84" t="str">
        <f t="shared" si="144"/>
        <v>CAD</v>
      </c>
      <c r="C1129" s="85">
        <f>IF(ISTEXT(D1129),MAX($C$5:$C1128)+1,"")</f>
        <v>1045</v>
      </c>
      <c r="D1129" s="86" t="s">
        <v>9</v>
      </c>
      <c r="E1129" s="177" t="s">
        <v>1933</v>
      </c>
      <c r="F1129" s="270" t="s">
        <v>43</v>
      </c>
      <c r="G1129" s="229"/>
      <c r="H1129" s="247"/>
      <c r="I1129" s="242">
        <f t="shared" si="141"/>
        <v>3</v>
      </c>
      <c r="J1129" s="243">
        <f t="shared" si="142"/>
        <v>0</v>
      </c>
      <c r="K1129" s="234">
        <f t="shared" si="145"/>
        <v>0</v>
      </c>
      <c r="L1129" s="35"/>
    </row>
    <row r="1130" spans="2:12" ht="34.950000000000003" customHeight="1" x14ac:dyDescent="0.3">
      <c r="B1130" s="84" t="str">
        <f t="shared" si="144"/>
        <v>CAD</v>
      </c>
      <c r="C1130" s="85">
        <f>IF(ISTEXT(D1130),MAX($C$5:$C1129)+1,"")</f>
        <v>1046</v>
      </c>
      <c r="D1130" s="86" t="s">
        <v>9</v>
      </c>
      <c r="E1130" s="177" t="s">
        <v>1935</v>
      </c>
      <c r="F1130" s="270" t="s">
        <v>43</v>
      </c>
      <c r="G1130" s="229"/>
      <c r="H1130" s="247"/>
      <c r="I1130" s="242">
        <f t="shared" si="141"/>
        <v>3</v>
      </c>
      <c r="J1130" s="243">
        <f t="shared" si="142"/>
        <v>0</v>
      </c>
      <c r="K1130" s="234">
        <f t="shared" si="145"/>
        <v>0</v>
      </c>
      <c r="L1130" s="35"/>
    </row>
    <row r="1131" spans="2:12" ht="34.950000000000003" customHeight="1" x14ac:dyDescent="0.3">
      <c r="B1131" s="84" t="str">
        <f t="shared" si="144"/>
        <v>CAD</v>
      </c>
      <c r="C1131" s="85">
        <f>IF(ISTEXT(D1131),MAX($C$5:$C1130)+1,"")</f>
        <v>1047</v>
      </c>
      <c r="D1131" s="86" t="s">
        <v>9</v>
      </c>
      <c r="E1131" s="177" t="s">
        <v>1936</v>
      </c>
      <c r="F1131" s="270" t="s">
        <v>43</v>
      </c>
      <c r="G1131" s="229"/>
      <c r="H1131" s="247"/>
      <c r="I1131" s="242">
        <f t="shared" si="141"/>
        <v>3</v>
      </c>
      <c r="J1131" s="243">
        <f t="shared" si="142"/>
        <v>0</v>
      </c>
      <c r="K1131" s="234">
        <f t="shared" si="145"/>
        <v>0</v>
      </c>
      <c r="L1131" s="35"/>
    </row>
    <row r="1132" spans="2:12" ht="34.950000000000003" customHeight="1" x14ac:dyDescent="0.3">
      <c r="B1132" s="84" t="str">
        <f t="shared" ref="B1132:B1178" si="146">IF(C1132="","",$B$4)</f>
        <v>CAD</v>
      </c>
      <c r="C1132" s="85">
        <f>IF(ISTEXT(D1132),MAX($C$5:$C1131)+1,"")</f>
        <v>1048</v>
      </c>
      <c r="D1132" s="86" t="s">
        <v>11</v>
      </c>
      <c r="E1132" s="178" t="s">
        <v>2007</v>
      </c>
      <c r="F1132" s="270" t="s">
        <v>43</v>
      </c>
      <c r="G1132" s="229"/>
      <c r="H1132" s="247"/>
      <c r="I1132" s="242">
        <f t="shared" si="141"/>
        <v>1</v>
      </c>
      <c r="J1132" s="243">
        <f t="shared" si="142"/>
        <v>0</v>
      </c>
      <c r="K1132" s="234">
        <f t="shared" si="145"/>
        <v>0</v>
      </c>
      <c r="L1132" s="35"/>
    </row>
    <row r="1133" spans="2:12" ht="34.950000000000003" customHeight="1" x14ac:dyDescent="0.3">
      <c r="B1133" s="105" t="str">
        <f t="shared" si="146"/>
        <v/>
      </c>
      <c r="C1133" s="106" t="str">
        <f>IF(ISTEXT(D1133),MAX($C$5:$C1131)+1,"")</f>
        <v/>
      </c>
      <c r="D1133" s="106"/>
      <c r="E1133" s="157"/>
      <c r="F1133" s="194"/>
      <c r="G1133" s="161"/>
      <c r="H1133" s="108"/>
      <c r="I1133" s="108"/>
      <c r="J1133" s="108"/>
      <c r="K1133" s="108"/>
      <c r="L1133" s="108"/>
    </row>
    <row r="1134" spans="2:12" ht="30" customHeight="1" x14ac:dyDescent="0.3">
      <c r="B1134" s="84" t="str">
        <f t="shared" si="146"/>
        <v>CAD</v>
      </c>
      <c r="C1134" s="85">
        <f>IF(ISTEXT(D1134),MAX($C$5:$C1133)+1,"")</f>
        <v>1049</v>
      </c>
      <c r="D1134" s="86" t="s">
        <v>9</v>
      </c>
      <c r="E1134" s="209" t="s">
        <v>2008</v>
      </c>
      <c r="F1134" s="270" t="s">
        <v>43</v>
      </c>
      <c r="G1134" s="92"/>
      <c r="H1134" s="101"/>
      <c r="I1134" s="96">
        <f t="shared" si="141"/>
        <v>3</v>
      </c>
      <c r="J1134" s="97">
        <f t="shared" si="142"/>
        <v>0</v>
      </c>
      <c r="K1134" s="94">
        <f>I1134*J1134</f>
        <v>0</v>
      </c>
      <c r="L1134" s="35"/>
    </row>
    <row r="1135" spans="2:12" ht="34.950000000000003" customHeight="1" x14ac:dyDescent="0.3">
      <c r="B1135" s="105" t="str">
        <f t="shared" si="146"/>
        <v/>
      </c>
      <c r="C1135" s="106" t="str">
        <f>IF(ISTEXT(D1135),MAX($C$5:$C1133)+1,"")</f>
        <v/>
      </c>
      <c r="D1135" s="106"/>
      <c r="E1135" s="157" t="s">
        <v>2009</v>
      </c>
      <c r="F1135" s="194"/>
      <c r="G1135" s="161"/>
      <c r="H1135" s="108"/>
      <c r="I1135" s="108"/>
      <c r="J1135" s="108"/>
      <c r="K1135" s="108"/>
      <c r="L1135" s="108"/>
    </row>
    <row r="1136" spans="2:12" ht="34.950000000000003" customHeight="1" x14ac:dyDescent="0.3">
      <c r="B1136" s="84" t="str">
        <f t="shared" si="146"/>
        <v>CAD</v>
      </c>
      <c r="C1136" s="85">
        <f>IF(ISTEXT(D1136),MAX($C$5:$C1135)+1,"")</f>
        <v>1050</v>
      </c>
      <c r="D1136" s="86" t="s">
        <v>9</v>
      </c>
      <c r="E1136" s="177" t="s">
        <v>2010</v>
      </c>
      <c r="F1136" s="270" t="s">
        <v>43</v>
      </c>
      <c r="G1136" s="229"/>
      <c r="H1136" s="247"/>
      <c r="I1136" s="242">
        <f t="shared" si="141"/>
        <v>3</v>
      </c>
      <c r="J1136" s="243">
        <f t="shared" si="142"/>
        <v>0</v>
      </c>
      <c r="K1136" s="234">
        <f t="shared" ref="K1136:K1146" si="147">I1136*J1136</f>
        <v>0</v>
      </c>
      <c r="L1136" s="35"/>
    </row>
    <row r="1137" spans="2:12" ht="34.950000000000003" customHeight="1" x14ac:dyDescent="0.3">
      <c r="B1137" s="84" t="str">
        <f t="shared" si="146"/>
        <v>CAD</v>
      </c>
      <c r="C1137" s="85">
        <f>IF(ISTEXT(D1137),MAX($C$5:$C1136)+1,"")</f>
        <v>1051</v>
      </c>
      <c r="D1137" s="86" t="s">
        <v>9</v>
      </c>
      <c r="E1137" s="177" t="s">
        <v>2011</v>
      </c>
      <c r="F1137" s="270" t="s">
        <v>43</v>
      </c>
      <c r="G1137" s="229"/>
      <c r="H1137" s="247"/>
      <c r="I1137" s="242">
        <f t="shared" si="141"/>
        <v>3</v>
      </c>
      <c r="J1137" s="243">
        <f t="shared" si="142"/>
        <v>0</v>
      </c>
      <c r="K1137" s="234">
        <f t="shared" si="147"/>
        <v>0</v>
      </c>
      <c r="L1137" s="35"/>
    </row>
    <row r="1138" spans="2:12" ht="34.950000000000003" customHeight="1" x14ac:dyDescent="0.3">
      <c r="B1138" s="84" t="str">
        <f t="shared" si="146"/>
        <v>CAD</v>
      </c>
      <c r="C1138" s="85">
        <f>IF(ISTEXT(D1138),MAX($C$5:$C1137)+1,"")</f>
        <v>1052</v>
      </c>
      <c r="D1138" s="86" t="s">
        <v>9</v>
      </c>
      <c r="E1138" s="177" t="s">
        <v>1896</v>
      </c>
      <c r="F1138" s="270" t="s">
        <v>43</v>
      </c>
      <c r="G1138" s="229"/>
      <c r="H1138" s="247"/>
      <c r="I1138" s="242">
        <f t="shared" si="141"/>
        <v>3</v>
      </c>
      <c r="J1138" s="243">
        <f t="shared" si="142"/>
        <v>0</v>
      </c>
      <c r="K1138" s="234">
        <f t="shared" si="147"/>
        <v>0</v>
      </c>
      <c r="L1138" s="35"/>
    </row>
    <row r="1139" spans="2:12" ht="34.950000000000003" customHeight="1" x14ac:dyDescent="0.3">
      <c r="B1139" s="84" t="str">
        <f t="shared" si="146"/>
        <v>CAD</v>
      </c>
      <c r="C1139" s="85">
        <f>IF(ISTEXT(D1139),MAX($C$5:$C1138)+1,"")</f>
        <v>1053</v>
      </c>
      <c r="D1139" s="86" t="s">
        <v>9</v>
      </c>
      <c r="E1139" s="177" t="s">
        <v>1893</v>
      </c>
      <c r="F1139" s="270" t="s">
        <v>43</v>
      </c>
      <c r="G1139" s="229"/>
      <c r="H1139" s="247"/>
      <c r="I1139" s="242">
        <f t="shared" si="141"/>
        <v>3</v>
      </c>
      <c r="J1139" s="243">
        <f t="shared" si="142"/>
        <v>0</v>
      </c>
      <c r="K1139" s="234">
        <f t="shared" si="147"/>
        <v>0</v>
      </c>
      <c r="L1139" s="35"/>
    </row>
    <row r="1140" spans="2:12" ht="34.950000000000003" customHeight="1" x14ac:dyDescent="0.3">
      <c r="B1140" s="84" t="str">
        <f t="shared" si="146"/>
        <v>CAD</v>
      </c>
      <c r="C1140" s="85">
        <f>IF(ISTEXT(D1140),MAX($C$5:$C1139)+1,"")</f>
        <v>1054</v>
      </c>
      <c r="D1140" s="86" t="s">
        <v>9</v>
      </c>
      <c r="E1140" s="177" t="s">
        <v>2012</v>
      </c>
      <c r="F1140" s="270" t="s">
        <v>43</v>
      </c>
      <c r="G1140" s="229"/>
      <c r="H1140" s="247"/>
      <c r="I1140" s="242">
        <f t="shared" si="141"/>
        <v>3</v>
      </c>
      <c r="J1140" s="243">
        <f t="shared" si="142"/>
        <v>0</v>
      </c>
      <c r="K1140" s="234">
        <f t="shared" si="147"/>
        <v>0</v>
      </c>
      <c r="L1140" s="35"/>
    </row>
    <row r="1141" spans="2:12" ht="34.950000000000003" customHeight="1" x14ac:dyDescent="0.3">
      <c r="B1141" s="84" t="str">
        <f t="shared" si="146"/>
        <v>CAD</v>
      </c>
      <c r="C1141" s="85">
        <f>IF(ISTEXT(D1141),MAX($C$5:$C1140)+1,"")</f>
        <v>1055</v>
      </c>
      <c r="D1141" s="86" t="s">
        <v>9</v>
      </c>
      <c r="E1141" s="177" t="s">
        <v>2013</v>
      </c>
      <c r="F1141" s="270" t="s">
        <v>43</v>
      </c>
      <c r="G1141" s="229"/>
      <c r="H1141" s="247"/>
      <c r="I1141" s="242">
        <f t="shared" si="141"/>
        <v>3</v>
      </c>
      <c r="J1141" s="243">
        <f t="shared" si="142"/>
        <v>0</v>
      </c>
      <c r="K1141" s="234">
        <f t="shared" si="147"/>
        <v>0</v>
      </c>
      <c r="L1141" s="35"/>
    </row>
    <row r="1142" spans="2:12" ht="34.950000000000003" customHeight="1" x14ac:dyDescent="0.3">
      <c r="B1142" s="84" t="str">
        <f t="shared" si="146"/>
        <v>CAD</v>
      </c>
      <c r="C1142" s="85">
        <f>IF(ISTEXT(D1142),MAX($C$5:$C1141)+1,"")</f>
        <v>1056</v>
      </c>
      <c r="D1142" s="86" t="s">
        <v>9</v>
      </c>
      <c r="E1142" s="177" t="s">
        <v>2014</v>
      </c>
      <c r="F1142" s="270" t="s">
        <v>43</v>
      </c>
      <c r="G1142" s="229"/>
      <c r="H1142" s="247"/>
      <c r="I1142" s="242">
        <f t="shared" si="141"/>
        <v>3</v>
      </c>
      <c r="J1142" s="243">
        <f t="shared" si="142"/>
        <v>0</v>
      </c>
      <c r="K1142" s="234">
        <f t="shared" si="147"/>
        <v>0</v>
      </c>
      <c r="L1142" s="35"/>
    </row>
    <row r="1143" spans="2:12" ht="34.950000000000003" customHeight="1" x14ac:dyDescent="0.3">
      <c r="B1143" s="84" t="str">
        <f t="shared" si="146"/>
        <v>CAD</v>
      </c>
      <c r="C1143" s="85">
        <f>IF(ISTEXT(D1143),MAX($C$5:$C1142)+1,"")</f>
        <v>1057</v>
      </c>
      <c r="D1143" s="86" t="s">
        <v>9</v>
      </c>
      <c r="E1143" s="177" t="s">
        <v>2015</v>
      </c>
      <c r="F1143" s="270" t="s">
        <v>43</v>
      </c>
      <c r="G1143" s="229"/>
      <c r="H1143" s="247"/>
      <c r="I1143" s="242">
        <f t="shared" si="141"/>
        <v>3</v>
      </c>
      <c r="J1143" s="243">
        <f t="shared" si="142"/>
        <v>0</v>
      </c>
      <c r="K1143" s="234">
        <f t="shared" si="147"/>
        <v>0</v>
      </c>
      <c r="L1143" s="35"/>
    </row>
    <row r="1144" spans="2:12" ht="34.950000000000003" customHeight="1" x14ac:dyDescent="0.3">
      <c r="B1144" s="84" t="str">
        <f t="shared" si="146"/>
        <v>CAD</v>
      </c>
      <c r="C1144" s="85">
        <f>IF(ISTEXT(D1144),MAX($C$5:$C1143)+1,"")</f>
        <v>1058</v>
      </c>
      <c r="D1144" s="86" t="s">
        <v>11</v>
      </c>
      <c r="E1144" s="177" t="s">
        <v>2016</v>
      </c>
      <c r="F1144" s="270" t="s">
        <v>43</v>
      </c>
      <c r="G1144" s="229"/>
      <c r="H1144" s="247"/>
      <c r="I1144" s="242">
        <f t="shared" si="141"/>
        <v>1</v>
      </c>
      <c r="J1144" s="243">
        <f t="shared" si="142"/>
        <v>0</v>
      </c>
      <c r="K1144" s="234">
        <f t="shared" si="147"/>
        <v>0</v>
      </c>
      <c r="L1144" s="35"/>
    </row>
    <row r="1145" spans="2:12" ht="37.950000000000003" customHeight="1" x14ac:dyDescent="0.3">
      <c r="B1145" s="84" t="str">
        <f t="shared" si="146"/>
        <v>CAD</v>
      </c>
      <c r="C1145" s="85">
        <f>IF(ISTEXT(D1145),MAX($C$5:$C1144)+1,"")</f>
        <v>1059</v>
      </c>
      <c r="D1145" s="86" t="s">
        <v>9</v>
      </c>
      <c r="E1145" s="177" t="s">
        <v>2017</v>
      </c>
      <c r="F1145" s="270" t="s">
        <v>43</v>
      </c>
      <c r="G1145" s="229"/>
      <c r="H1145" s="247"/>
      <c r="I1145" s="242">
        <f t="shared" ref="I1145:I1183" si="148">VLOOKUP($D1145,SpecData,2,FALSE)</f>
        <v>3</v>
      </c>
      <c r="J1145" s="243">
        <f t="shared" ref="J1145:J1183" si="149">VLOOKUP($F1145,AvailabilityData,2,FALSE)</f>
        <v>0</v>
      </c>
      <c r="K1145" s="234">
        <f t="shared" si="147"/>
        <v>0</v>
      </c>
      <c r="L1145" s="35"/>
    </row>
    <row r="1146" spans="2:12" ht="34.950000000000003" customHeight="1" x14ac:dyDescent="0.3">
      <c r="B1146" s="84" t="str">
        <f t="shared" si="146"/>
        <v>CAD</v>
      </c>
      <c r="C1146" s="85">
        <f>IF(ISTEXT(D1146),MAX($C$5:$C1145)+1,"")</f>
        <v>1060</v>
      </c>
      <c r="D1146" s="86" t="s">
        <v>9</v>
      </c>
      <c r="E1146" s="178" t="s">
        <v>2018</v>
      </c>
      <c r="F1146" s="270" t="s">
        <v>43</v>
      </c>
      <c r="G1146" s="229"/>
      <c r="H1146" s="247"/>
      <c r="I1146" s="242">
        <f t="shared" si="148"/>
        <v>3</v>
      </c>
      <c r="J1146" s="243">
        <f t="shared" si="149"/>
        <v>0</v>
      </c>
      <c r="K1146" s="234">
        <f t="shared" si="147"/>
        <v>0</v>
      </c>
      <c r="L1146" s="35"/>
    </row>
    <row r="1147" spans="2:12" ht="34.950000000000003" customHeight="1" x14ac:dyDescent="0.3">
      <c r="B1147" s="105" t="str">
        <f>IF(C1147="","",$B$4)</f>
        <v/>
      </c>
      <c r="C1147" s="106" t="str">
        <f>IF(ISTEXT(D1147),MAX($C$5:$C1145)+1,"")</f>
        <v/>
      </c>
      <c r="D1147" s="106"/>
      <c r="E1147" s="157" t="s">
        <v>2019</v>
      </c>
      <c r="F1147" s="194"/>
      <c r="G1147" s="161"/>
      <c r="H1147" s="108"/>
      <c r="I1147" s="108"/>
      <c r="J1147" s="108"/>
      <c r="K1147" s="108"/>
      <c r="L1147" s="108"/>
    </row>
    <row r="1148" spans="2:12" ht="34.950000000000003" customHeight="1" x14ac:dyDescent="0.3">
      <c r="B1148" s="84" t="str">
        <f t="shared" si="146"/>
        <v>CAD</v>
      </c>
      <c r="C1148" s="85">
        <f>IF(ISTEXT(D1148),MAX($C$5:$C1147)+1,"")</f>
        <v>1061</v>
      </c>
      <c r="D1148" s="86" t="s">
        <v>9</v>
      </c>
      <c r="E1148" s="180" t="s">
        <v>2020</v>
      </c>
      <c r="F1148" s="270" t="s">
        <v>43</v>
      </c>
      <c r="G1148" s="229"/>
      <c r="H1148" s="247"/>
      <c r="I1148" s="242">
        <f t="shared" si="148"/>
        <v>3</v>
      </c>
      <c r="J1148" s="243">
        <f t="shared" si="149"/>
        <v>0</v>
      </c>
      <c r="K1148" s="234">
        <f t="shared" ref="K1148:K1168" si="150">I1148*J1148</f>
        <v>0</v>
      </c>
      <c r="L1148" s="35"/>
    </row>
    <row r="1149" spans="2:12" ht="34.950000000000003" customHeight="1" x14ac:dyDescent="0.3">
      <c r="B1149" s="84" t="str">
        <f t="shared" si="146"/>
        <v>CAD</v>
      </c>
      <c r="C1149" s="85">
        <f>IF(ISTEXT(D1149),MAX($C$5:$C1148)+1,"")</f>
        <v>1062</v>
      </c>
      <c r="D1149" s="86" t="s">
        <v>9</v>
      </c>
      <c r="E1149" s="180" t="s">
        <v>2021</v>
      </c>
      <c r="F1149" s="270" t="s">
        <v>43</v>
      </c>
      <c r="G1149" s="229"/>
      <c r="H1149" s="247"/>
      <c r="I1149" s="242">
        <f t="shared" si="148"/>
        <v>3</v>
      </c>
      <c r="J1149" s="243">
        <f t="shared" si="149"/>
        <v>0</v>
      </c>
      <c r="K1149" s="234">
        <f t="shared" si="150"/>
        <v>0</v>
      </c>
      <c r="L1149" s="35"/>
    </row>
    <row r="1150" spans="2:12" ht="34.950000000000003" customHeight="1" x14ac:dyDescent="0.3">
      <c r="B1150" s="84" t="str">
        <f t="shared" si="146"/>
        <v>CAD</v>
      </c>
      <c r="C1150" s="85">
        <f>IF(ISTEXT(D1150),MAX($C$5:$C1149)+1,"")</f>
        <v>1063</v>
      </c>
      <c r="D1150" s="86" t="s">
        <v>9</v>
      </c>
      <c r="E1150" s="180" t="s">
        <v>2022</v>
      </c>
      <c r="F1150" s="270" t="s">
        <v>43</v>
      </c>
      <c r="G1150" s="229"/>
      <c r="H1150" s="247"/>
      <c r="I1150" s="242">
        <f t="shared" si="148"/>
        <v>3</v>
      </c>
      <c r="J1150" s="243">
        <f t="shared" si="149"/>
        <v>0</v>
      </c>
      <c r="K1150" s="234">
        <f t="shared" si="150"/>
        <v>0</v>
      </c>
      <c r="L1150" s="35"/>
    </row>
    <row r="1151" spans="2:12" ht="34.950000000000003" customHeight="1" x14ac:dyDescent="0.3">
      <c r="B1151" s="84" t="str">
        <f t="shared" si="146"/>
        <v>CAD</v>
      </c>
      <c r="C1151" s="85">
        <f>IF(ISTEXT(D1151),MAX($C$5:$C1150)+1,"")</f>
        <v>1064</v>
      </c>
      <c r="D1151" s="86" t="s">
        <v>9</v>
      </c>
      <c r="E1151" s="180" t="s">
        <v>2023</v>
      </c>
      <c r="F1151" s="270" t="s">
        <v>43</v>
      </c>
      <c r="G1151" s="229"/>
      <c r="H1151" s="247"/>
      <c r="I1151" s="242">
        <f t="shared" si="148"/>
        <v>3</v>
      </c>
      <c r="J1151" s="243">
        <f t="shared" si="149"/>
        <v>0</v>
      </c>
      <c r="K1151" s="234">
        <f t="shared" si="150"/>
        <v>0</v>
      </c>
      <c r="L1151" s="35"/>
    </row>
    <row r="1152" spans="2:12" ht="34.950000000000003" customHeight="1" x14ac:dyDescent="0.3">
      <c r="B1152" s="84" t="str">
        <f t="shared" si="146"/>
        <v>CAD</v>
      </c>
      <c r="C1152" s="85">
        <f>IF(ISTEXT(D1152),MAX($C$5:$C1151)+1,"")</f>
        <v>1065</v>
      </c>
      <c r="D1152" s="86" t="s">
        <v>9</v>
      </c>
      <c r="E1152" s="180" t="s">
        <v>2024</v>
      </c>
      <c r="F1152" s="270" t="s">
        <v>43</v>
      </c>
      <c r="G1152" s="229"/>
      <c r="H1152" s="247"/>
      <c r="I1152" s="242">
        <f t="shared" si="148"/>
        <v>3</v>
      </c>
      <c r="J1152" s="243">
        <f t="shared" si="149"/>
        <v>0</v>
      </c>
      <c r="K1152" s="234">
        <f t="shared" si="150"/>
        <v>0</v>
      </c>
      <c r="L1152" s="35"/>
    </row>
    <row r="1153" spans="2:12" ht="34.950000000000003" customHeight="1" x14ac:dyDescent="0.3">
      <c r="B1153" s="84" t="str">
        <f t="shared" si="146"/>
        <v>CAD</v>
      </c>
      <c r="C1153" s="85">
        <f>IF(ISTEXT(D1153),MAX($C$5:$C1152)+1,"")</f>
        <v>1066</v>
      </c>
      <c r="D1153" s="86" t="s">
        <v>9</v>
      </c>
      <c r="E1153" s="177" t="s">
        <v>2025</v>
      </c>
      <c r="F1153" s="270" t="s">
        <v>43</v>
      </c>
      <c r="G1153" s="229"/>
      <c r="H1153" s="247"/>
      <c r="I1153" s="242">
        <f t="shared" si="148"/>
        <v>3</v>
      </c>
      <c r="J1153" s="243">
        <f t="shared" si="149"/>
        <v>0</v>
      </c>
      <c r="K1153" s="234">
        <f t="shared" si="150"/>
        <v>0</v>
      </c>
      <c r="L1153" s="35"/>
    </row>
    <row r="1154" spans="2:12" ht="34.950000000000003" customHeight="1" x14ac:dyDescent="0.3">
      <c r="B1154" s="84" t="str">
        <f t="shared" si="146"/>
        <v>CAD</v>
      </c>
      <c r="C1154" s="85">
        <f>IF(ISTEXT(D1154),MAX($C$5:$C1153)+1,"")</f>
        <v>1067</v>
      </c>
      <c r="D1154" s="86" t="s">
        <v>9</v>
      </c>
      <c r="E1154" s="177" t="s">
        <v>2026</v>
      </c>
      <c r="F1154" s="270" t="s">
        <v>43</v>
      </c>
      <c r="G1154" s="229"/>
      <c r="H1154" s="247"/>
      <c r="I1154" s="242">
        <f t="shared" si="148"/>
        <v>3</v>
      </c>
      <c r="J1154" s="243">
        <f t="shared" si="149"/>
        <v>0</v>
      </c>
      <c r="K1154" s="234">
        <f t="shared" si="150"/>
        <v>0</v>
      </c>
      <c r="L1154" s="35"/>
    </row>
    <row r="1155" spans="2:12" ht="34.950000000000003" customHeight="1" x14ac:dyDescent="0.3">
      <c r="B1155" s="84" t="str">
        <f t="shared" si="146"/>
        <v>CAD</v>
      </c>
      <c r="C1155" s="85">
        <f>IF(ISTEXT(D1155),MAX($C$5:$C1154)+1,"")</f>
        <v>1068</v>
      </c>
      <c r="D1155" s="86" t="s">
        <v>9</v>
      </c>
      <c r="E1155" s="177" t="s">
        <v>2027</v>
      </c>
      <c r="F1155" s="270" t="s">
        <v>43</v>
      </c>
      <c r="G1155" s="229"/>
      <c r="H1155" s="247"/>
      <c r="I1155" s="242">
        <f t="shared" si="148"/>
        <v>3</v>
      </c>
      <c r="J1155" s="243">
        <f t="shared" si="149"/>
        <v>0</v>
      </c>
      <c r="K1155" s="234">
        <f t="shared" si="150"/>
        <v>0</v>
      </c>
      <c r="L1155" s="35"/>
    </row>
    <row r="1156" spans="2:12" ht="30" customHeight="1" x14ac:dyDescent="0.3">
      <c r="B1156" s="84" t="str">
        <f t="shared" si="146"/>
        <v>CAD</v>
      </c>
      <c r="C1156" s="85">
        <f>IF(ISTEXT(D1156),MAX($C$5:$C1155)+1,"")</f>
        <v>1069</v>
      </c>
      <c r="D1156" s="86" t="s">
        <v>9</v>
      </c>
      <c r="E1156" s="177" t="s">
        <v>2028</v>
      </c>
      <c r="F1156" s="270" t="s">
        <v>43</v>
      </c>
      <c r="G1156" s="229"/>
      <c r="H1156" s="247"/>
      <c r="I1156" s="242">
        <f t="shared" si="148"/>
        <v>3</v>
      </c>
      <c r="J1156" s="243">
        <f t="shared" si="149"/>
        <v>0</v>
      </c>
      <c r="K1156" s="234">
        <f t="shared" si="150"/>
        <v>0</v>
      </c>
      <c r="L1156" s="35"/>
    </row>
    <row r="1157" spans="2:12" ht="34.950000000000003" customHeight="1" x14ac:dyDescent="0.3">
      <c r="B1157" s="84" t="str">
        <f t="shared" si="146"/>
        <v>CAD</v>
      </c>
      <c r="C1157" s="85">
        <f>IF(ISTEXT(D1157),MAX($C$5:$C1156)+1,"")</f>
        <v>1070</v>
      </c>
      <c r="D1157" s="86" t="s">
        <v>9</v>
      </c>
      <c r="E1157" s="177" t="s">
        <v>2029</v>
      </c>
      <c r="F1157" s="270" t="s">
        <v>43</v>
      </c>
      <c r="G1157" s="229"/>
      <c r="H1157" s="247"/>
      <c r="I1157" s="242">
        <f t="shared" si="148"/>
        <v>3</v>
      </c>
      <c r="J1157" s="243">
        <f t="shared" si="149"/>
        <v>0</v>
      </c>
      <c r="K1157" s="234">
        <f t="shared" si="150"/>
        <v>0</v>
      </c>
      <c r="L1157" s="35"/>
    </row>
    <row r="1158" spans="2:12" ht="44.4" customHeight="1" x14ac:dyDescent="0.3">
      <c r="B1158" s="84" t="str">
        <f t="shared" si="146"/>
        <v>CAD</v>
      </c>
      <c r="C1158" s="85">
        <f>IF(ISTEXT(D1158),MAX($C$5:$C1157)+1,"")</f>
        <v>1071</v>
      </c>
      <c r="D1158" s="86" t="s">
        <v>9</v>
      </c>
      <c r="E1158" s="177" t="s">
        <v>2030</v>
      </c>
      <c r="F1158" s="270" t="s">
        <v>43</v>
      </c>
      <c r="G1158" s="229"/>
      <c r="H1158" s="247"/>
      <c r="I1158" s="242">
        <f t="shared" si="148"/>
        <v>3</v>
      </c>
      <c r="J1158" s="243">
        <f t="shared" si="149"/>
        <v>0</v>
      </c>
      <c r="K1158" s="234">
        <f t="shared" si="150"/>
        <v>0</v>
      </c>
      <c r="L1158" s="35"/>
    </row>
    <row r="1159" spans="2:12" ht="34.950000000000003" customHeight="1" x14ac:dyDescent="0.3">
      <c r="B1159" s="84" t="str">
        <f t="shared" si="146"/>
        <v>CAD</v>
      </c>
      <c r="C1159" s="85">
        <f>IF(ISTEXT(D1159),MAX($C$5:$C1158)+1,"")</f>
        <v>1072</v>
      </c>
      <c r="D1159" s="86" t="s">
        <v>9</v>
      </c>
      <c r="E1159" s="177" t="s">
        <v>2031</v>
      </c>
      <c r="F1159" s="270" t="s">
        <v>43</v>
      </c>
      <c r="G1159" s="229"/>
      <c r="H1159" s="247"/>
      <c r="I1159" s="242">
        <f t="shared" si="148"/>
        <v>3</v>
      </c>
      <c r="J1159" s="243">
        <f t="shared" si="149"/>
        <v>0</v>
      </c>
      <c r="K1159" s="234">
        <f t="shared" si="150"/>
        <v>0</v>
      </c>
      <c r="L1159" s="35"/>
    </row>
    <row r="1160" spans="2:12" ht="34.950000000000003" customHeight="1" x14ac:dyDescent="0.3">
      <c r="B1160" s="84" t="str">
        <f t="shared" si="146"/>
        <v>CAD</v>
      </c>
      <c r="C1160" s="85">
        <f>IF(ISTEXT(D1160),MAX($C$5:$C1159)+1,"")</f>
        <v>1073</v>
      </c>
      <c r="D1160" s="86" t="s">
        <v>9</v>
      </c>
      <c r="E1160" s="177" t="s">
        <v>2032</v>
      </c>
      <c r="F1160" s="270" t="s">
        <v>43</v>
      </c>
      <c r="G1160" s="229"/>
      <c r="H1160" s="247"/>
      <c r="I1160" s="242">
        <f t="shared" si="148"/>
        <v>3</v>
      </c>
      <c r="J1160" s="243">
        <f t="shared" si="149"/>
        <v>0</v>
      </c>
      <c r="K1160" s="234">
        <f t="shared" si="150"/>
        <v>0</v>
      </c>
      <c r="L1160" s="35"/>
    </row>
    <row r="1161" spans="2:12" ht="34.950000000000003" customHeight="1" x14ac:dyDescent="0.3">
      <c r="B1161" s="84" t="str">
        <f t="shared" si="146"/>
        <v>CAD</v>
      </c>
      <c r="C1161" s="85">
        <f>IF(ISTEXT(D1161),MAX($C$5:$C1160)+1,"")</f>
        <v>1074</v>
      </c>
      <c r="D1161" s="86" t="s">
        <v>9</v>
      </c>
      <c r="E1161" s="177" t="s">
        <v>2033</v>
      </c>
      <c r="F1161" s="270" t="s">
        <v>43</v>
      </c>
      <c r="G1161" s="229"/>
      <c r="H1161" s="247"/>
      <c r="I1161" s="242">
        <f t="shared" si="148"/>
        <v>3</v>
      </c>
      <c r="J1161" s="243">
        <f t="shared" si="149"/>
        <v>0</v>
      </c>
      <c r="K1161" s="234">
        <f t="shared" si="150"/>
        <v>0</v>
      </c>
      <c r="L1161" s="35"/>
    </row>
    <row r="1162" spans="2:12" ht="30" customHeight="1" x14ac:dyDescent="0.3">
      <c r="B1162" s="84" t="str">
        <f t="shared" si="146"/>
        <v>CAD</v>
      </c>
      <c r="C1162" s="85">
        <f>IF(ISTEXT(D1162),MAX($C$5:$C1161)+1,"")</f>
        <v>1075</v>
      </c>
      <c r="D1162" s="86" t="s">
        <v>9</v>
      </c>
      <c r="E1162" s="177" t="s">
        <v>2034</v>
      </c>
      <c r="F1162" s="270" t="s">
        <v>43</v>
      </c>
      <c r="G1162" s="229"/>
      <c r="H1162" s="247"/>
      <c r="I1162" s="242">
        <f t="shared" si="148"/>
        <v>3</v>
      </c>
      <c r="J1162" s="243">
        <f t="shared" si="149"/>
        <v>0</v>
      </c>
      <c r="K1162" s="234">
        <f t="shared" si="150"/>
        <v>0</v>
      </c>
      <c r="L1162" s="35"/>
    </row>
    <row r="1163" spans="2:12" ht="34.950000000000003" customHeight="1" x14ac:dyDescent="0.3">
      <c r="B1163" s="84" t="str">
        <f t="shared" si="146"/>
        <v>CAD</v>
      </c>
      <c r="C1163" s="85">
        <f>IF(ISTEXT(D1163),MAX($C$5:$C1162)+1,"")</f>
        <v>1076</v>
      </c>
      <c r="D1163" s="86" t="s">
        <v>9</v>
      </c>
      <c r="E1163" s="177" t="s">
        <v>2035</v>
      </c>
      <c r="F1163" s="270" t="s">
        <v>43</v>
      </c>
      <c r="G1163" s="229"/>
      <c r="H1163" s="247"/>
      <c r="I1163" s="242">
        <f t="shared" si="148"/>
        <v>3</v>
      </c>
      <c r="J1163" s="243">
        <f t="shared" si="149"/>
        <v>0</v>
      </c>
      <c r="K1163" s="234">
        <f t="shared" si="150"/>
        <v>0</v>
      </c>
      <c r="L1163" s="35"/>
    </row>
    <row r="1164" spans="2:12" ht="34.950000000000003" customHeight="1" x14ac:dyDescent="0.3">
      <c r="B1164" s="84" t="str">
        <f t="shared" si="146"/>
        <v>CAD</v>
      </c>
      <c r="C1164" s="85">
        <f>IF(ISTEXT(D1164),MAX($C$5:$C1163)+1,"")</f>
        <v>1077</v>
      </c>
      <c r="D1164" s="86" t="s">
        <v>9</v>
      </c>
      <c r="E1164" s="177" t="s">
        <v>2036</v>
      </c>
      <c r="F1164" s="270" t="s">
        <v>43</v>
      </c>
      <c r="G1164" s="229"/>
      <c r="H1164" s="247"/>
      <c r="I1164" s="242">
        <f t="shared" si="148"/>
        <v>3</v>
      </c>
      <c r="J1164" s="243">
        <f t="shared" si="149"/>
        <v>0</v>
      </c>
      <c r="K1164" s="234">
        <f t="shared" si="150"/>
        <v>0</v>
      </c>
      <c r="L1164" s="35"/>
    </row>
    <row r="1165" spans="2:12" ht="34.950000000000003" customHeight="1" x14ac:dyDescent="0.3">
      <c r="B1165" s="84" t="str">
        <f t="shared" si="146"/>
        <v>CAD</v>
      </c>
      <c r="C1165" s="85">
        <f>IF(ISTEXT(D1165),MAX($C$5:$C1164)+1,"")</f>
        <v>1078</v>
      </c>
      <c r="D1165" s="86" t="s">
        <v>9</v>
      </c>
      <c r="E1165" s="177" t="s">
        <v>2037</v>
      </c>
      <c r="F1165" s="270" t="s">
        <v>43</v>
      </c>
      <c r="G1165" s="229"/>
      <c r="H1165" s="247"/>
      <c r="I1165" s="242">
        <f t="shared" si="148"/>
        <v>3</v>
      </c>
      <c r="J1165" s="243">
        <f t="shared" si="149"/>
        <v>0</v>
      </c>
      <c r="K1165" s="234">
        <f t="shared" si="150"/>
        <v>0</v>
      </c>
      <c r="L1165" s="35"/>
    </row>
    <row r="1166" spans="2:12" ht="34.950000000000003" customHeight="1" x14ac:dyDescent="0.3">
      <c r="B1166" s="84" t="str">
        <f t="shared" si="146"/>
        <v>CAD</v>
      </c>
      <c r="C1166" s="85">
        <f>IF(ISTEXT(D1166),MAX($C$5:$C1165)+1,"")</f>
        <v>1079</v>
      </c>
      <c r="D1166" s="86" t="s">
        <v>9</v>
      </c>
      <c r="E1166" s="177" t="s">
        <v>2038</v>
      </c>
      <c r="F1166" s="270" t="s">
        <v>43</v>
      </c>
      <c r="G1166" s="229"/>
      <c r="H1166" s="247"/>
      <c r="I1166" s="242">
        <f t="shared" si="148"/>
        <v>3</v>
      </c>
      <c r="J1166" s="243">
        <f t="shared" si="149"/>
        <v>0</v>
      </c>
      <c r="K1166" s="234">
        <f t="shared" si="150"/>
        <v>0</v>
      </c>
      <c r="L1166" s="35"/>
    </row>
    <row r="1167" spans="2:12" ht="34.950000000000003" customHeight="1" x14ac:dyDescent="0.3">
      <c r="B1167" s="84" t="str">
        <f t="shared" si="146"/>
        <v>CAD</v>
      </c>
      <c r="C1167" s="85">
        <f>IF(ISTEXT(D1167),MAX($C$5:$C1166)+1,"")</f>
        <v>1080</v>
      </c>
      <c r="D1167" s="86" t="s">
        <v>9</v>
      </c>
      <c r="E1167" s="177" t="s">
        <v>2039</v>
      </c>
      <c r="F1167" s="270" t="s">
        <v>43</v>
      </c>
      <c r="G1167" s="229"/>
      <c r="H1167" s="247"/>
      <c r="I1167" s="242">
        <f t="shared" si="148"/>
        <v>3</v>
      </c>
      <c r="J1167" s="243">
        <f t="shared" si="149"/>
        <v>0</v>
      </c>
      <c r="K1167" s="234">
        <f t="shared" si="150"/>
        <v>0</v>
      </c>
      <c r="L1167" s="35"/>
    </row>
    <row r="1168" spans="2:12" ht="34.950000000000003" customHeight="1" x14ac:dyDescent="0.3">
      <c r="B1168" s="84" t="str">
        <f t="shared" si="146"/>
        <v>CAD</v>
      </c>
      <c r="C1168" s="85">
        <f>IF(ISTEXT(D1168),MAX($C$5:$C1167)+1,"")</f>
        <v>1081</v>
      </c>
      <c r="D1168" s="86" t="s">
        <v>9</v>
      </c>
      <c r="E1168" s="178" t="s">
        <v>2040</v>
      </c>
      <c r="F1168" s="270" t="s">
        <v>43</v>
      </c>
      <c r="G1168" s="229"/>
      <c r="H1168" s="247"/>
      <c r="I1168" s="242">
        <f t="shared" si="148"/>
        <v>3</v>
      </c>
      <c r="J1168" s="243">
        <f t="shared" si="149"/>
        <v>0</v>
      </c>
      <c r="K1168" s="234">
        <f t="shared" si="150"/>
        <v>0</v>
      </c>
      <c r="L1168" s="35"/>
    </row>
    <row r="1169" spans="2:12" ht="34.200000000000003" customHeight="1" x14ac:dyDescent="0.3">
      <c r="B1169" s="105" t="str">
        <f t="shared" si="146"/>
        <v/>
      </c>
      <c r="C1169" s="106" t="str">
        <f>IF(ISTEXT(D1169),MAX($C$5:$C1168)+1,"")</f>
        <v/>
      </c>
      <c r="D1169" s="106"/>
      <c r="E1169" s="157" t="s">
        <v>2041</v>
      </c>
      <c r="F1169" s="194"/>
      <c r="G1169" s="161"/>
      <c r="H1169" s="108"/>
      <c r="I1169" s="108"/>
      <c r="J1169" s="108"/>
      <c r="K1169" s="108"/>
      <c r="L1169" s="108"/>
    </row>
    <row r="1170" spans="2:12" ht="34.950000000000003" customHeight="1" x14ac:dyDescent="0.3">
      <c r="B1170" s="84" t="str">
        <f t="shared" si="146"/>
        <v>CAD</v>
      </c>
      <c r="C1170" s="85">
        <f>IF(ISTEXT(D1170),MAX($C$5:$C1169)+1,"")</f>
        <v>1082</v>
      </c>
      <c r="D1170" s="86" t="s">
        <v>9</v>
      </c>
      <c r="E1170" s="210" t="s">
        <v>2042</v>
      </c>
      <c r="F1170" s="270" t="s">
        <v>43</v>
      </c>
      <c r="G1170" s="229"/>
      <c r="H1170" s="247"/>
      <c r="I1170" s="242">
        <f t="shared" si="148"/>
        <v>3</v>
      </c>
      <c r="J1170" s="243">
        <f t="shared" si="149"/>
        <v>0</v>
      </c>
      <c r="K1170" s="234">
        <f>I1170*J1170</f>
        <v>0</v>
      </c>
      <c r="L1170" s="35"/>
    </row>
    <row r="1171" spans="2:12" ht="34.950000000000003" customHeight="1" x14ac:dyDescent="0.3">
      <c r="B1171" s="84" t="str">
        <f t="shared" si="146"/>
        <v>CAD</v>
      </c>
      <c r="C1171" s="85">
        <f>IF(ISTEXT(D1171),MAX($C$5:$C1170)+1,"")</f>
        <v>1083</v>
      </c>
      <c r="D1171" s="86" t="s">
        <v>9</v>
      </c>
      <c r="E1171" s="177" t="s">
        <v>2043</v>
      </c>
      <c r="F1171" s="270" t="s">
        <v>43</v>
      </c>
      <c r="G1171" s="229"/>
      <c r="H1171" s="247"/>
      <c r="I1171" s="242">
        <f t="shared" si="148"/>
        <v>3</v>
      </c>
      <c r="J1171" s="243">
        <f t="shared" si="149"/>
        <v>0</v>
      </c>
      <c r="K1171" s="234">
        <f>I1171*J1171</f>
        <v>0</v>
      </c>
      <c r="L1171" s="35"/>
    </row>
    <row r="1172" spans="2:12" ht="34.950000000000003" customHeight="1" x14ac:dyDescent="0.3">
      <c r="B1172" s="84" t="str">
        <f t="shared" si="146"/>
        <v>CAD</v>
      </c>
      <c r="C1172" s="85">
        <f>IF(ISTEXT(D1172),MAX($C$5:$C1171)+1,"")</f>
        <v>1084</v>
      </c>
      <c r="D1172" s="86" t="s">
        <v>9</v>
      </c>
      <c r="E1172" s="177" t="s">
        <v>2044</v>
      </c>
      <c r="F1172" s="270" t="s">
        <v>43</v>
      </c>
      <c r="G1172" s="229"/>
      <c r="H1172" s="247"/>
      <c r="I1172" s="242">
        <f t="shared" si="148"/>
        <v>3</v>
      </c>
      <c r="J1172" s="243">
        <f t="shared" si="149"/>
        <v>0</v>
      </c>
      <c r="K1172" s="234">
        <f>I1172*J1172</f>
        <v>0</v>
      </c>
      <c r="L1172" s="35"/>
    </row>
    <row r="1173" spans="2:12" ht="34.950000000000003" customHeight="1" x14ac:dyDescent="0.3">
      <c r="B1173" s="84" t="str">
        <f t="shared" si="146"/>
        <v>CAD</v>
      </c>
      <c r="C1173" s="85">
        <f>IF(ISTEXT(D1173),MAX($C$5:$C1172)+1,"")</f>
        <v>1085</v>
      </c>
      <c r="D1173" s="86" t="s">
        <v>11</v>
      </c>
      <c r="E1173" s="177" t="s">
        <v>2045</v>
      </c>
      <c r="F1173" s="270" t="s">
        <v>43</v>
      </c>
      <c r="G1173" s="229"/>
      <c r="H1173" s="247"/>
      <c r="I1173" s="242">
        <f t="shared" si="148"/>
        <v>1</v>
      </c>
      <c r="J1173" s="243">
        <f t="shared" si="149"/>
        <v>0</v>
      </c>
      <c r="K1173" s="234">
        <f>I1173*J1173</f>
        <v>0</v>
      </c>
      <c r="L1173" s="35"/>
    </row>
    <row r="1174" spans="2:12" ht="34.950000000000003" customHeight="1" x14ac:dyDescent="0.3">
      <c r="B1174" s="84" t="str">
        <f>IF(C1174="","",$B$4)</f>
        <v>CAD</v>
      </c>
      <c r="C1174" s="85">
        <f>IF(ISTEXT(D1174),MAX($C$5:$C1173)+1,"")</f>
        <v>1086</v>
      </c>
      <c r="D1174" s="86" t="s">
        <v>9</v>
      </c>
      <c r="E1174" s="178" t="s">
        <v>2046</v>
      </c>
      <c r="F1174" s="270" t="s">
        <v>43</v>
      </c>
      <c r="G1174" s="229"/>
      <c r="H1174" s="247"/>
      <c r="I1174" s="242">
        <f t="shared" si="148"/>
        <v>3</v>
      </c>
      <c r="J1174" s="243">
        <f t="shared" si="149"/>
        <v>0</v>
      </c>
      <c r="K1174" s="234">
        <f>I1174*J1174</f>
        <v>0</v>
      </c>
      <c r="L1174" s="35"/>
    </row>
    <row r="1175" spans="2:12" ht="32.4" customHeight="1" x14ac:dyDescent="0.3">
      <c r="B1175" s="105" t="str">
        <f t="shared" si="146"/>
        <v/>
      </c>
      <c r="C1175" s="106" t="str">
        <f>IF(ISTEXT(D1175),MAX($C$5:$C1172)+1,"")</f>
        <v/>
      </c>
      <c r="D1175" s="106"/>
      <c r="E1175" s="157" t="s">
        <v>2047</v>
      </c>
      <c r="F1175" s="194"/>
      <c r="G1175" s="161"/>
      <c r="H1175" s="108"/>
      <c r="I1175" s="108"/>
      <c r="J1175" s="108"/>
      <c r="K1175" s="108"/>
      <c r="L1175" s="108"/>
    </row>
    <row r="1176" spans="2:12" ht="34.950000000000003" customHeight="1" x14ac:dyDescent="0.3">
      <c r="B1176" s="84" t="str">
        <f t="shared" si="146"/>
        <v>CAD</v>
      </c>
      <c r="C1176" s="85">
        <f>IF(ISTEXT(D1176),MAX($C$5:$C1175)+1,"")</f>
        <v>1087</v>
      </c>
      <c r="D1176" s="86" t="s">
        <v>9</v>
      </c>
      <c r="E1176" s="180" t="s">
        <v>2048</v>
      </c>
      <c r="F1176" s="270" t="s">
        <v>43</v>
      </c>
      <c r="G1176" s="229"/>
      <c r="H1176" s="247"/>
      <c r="I1176" s="242">
        <f t="shared" si="148"/>
        <v>3</v>
      </c>
      <c r="J1176" s="243">
        <f t="shared" si="149"/>
        <v>0</v>
      </c>
      <c r="K1176" s="234">
        <f t="shared" ref="K1176:K1183" si="151">I1176*J1176</f>
        <v>0</v>
      </c>
      <c r="L1176" s="35"/>
    </row>
    <row r="1177" spans="2:12" ht="34.950000000000003" customHeight="1" x14ac:dyDescent="0.3">
      <c r="B1177" s="84" t="str">
        <f t="shared" si="146"/>
        <v>CAD</v>
      </c>
      <c r="C1177" s="85">
        <f>IF(ISTEXT(D1177),MAX($C$5:$C1176)+1,"")</f>
        <v>1088</v>
      </c>
      <c r="D1177" s="86" t="s">
        <v>11</v>
      </c>
      <c r="E1177" s="177" t="s">
        <v>2049</v>
      </c>
      <c r="F1177" s="270" t="s">
        <v>43</v>
      </c>
      <c r="G1177" s="229"/>
      <c r="H1177" s="247"/>
      <c r="I1177" s="242">
        <f t="shared" si="148"/>
        <v>1</v>
      </c>
      <c r="J1177" s="243">
        <f t="shared" si="149"/>
        <v>0</v>
      </c>
      <c r="K1177" s="234">
        <f t="shared" si="151"/>
        <v>0</v>
      </c>
      <c r="L1177" s="35"/>
    </row>
    <row r="1178" spans="2:12" ht="34.950000000000003" customHeight="1" x14ac:dyDescent="0.3">
      <c r="B1178" s="84" t="str">
        <f t="shared" si="146"/>
        <v>CAD</v>
      </c>
      <c r="C1178" s="85">
        <f>IF(ISTEXT(D1178),MAX($C$5:$C1177)+1,"")</f>
        <v>1089</v>
      </c>
      <c r="D1178" s="86" t="s">
        <v>9</v>
      </c>
      <c r="E1178" s="177" t="s">
        <v>2050</v>
      </c>
      <c r="F1178" s="270" t="s">
        <v>43</v>
      </c>
      <c r="G1178" s="229"/>
      <c r="H1178" s="247"/>
      <c r="I1178" s="242">
        <f t="shared" si="148"/>
        <v>3</v>
      </c>
      <c r="J1178" s="243">
        <f t="shared" si="149"/>
        <v>0</v>
      </c>
      <c r="K1178" s="234">
        <f t="shared" si="151"/>
        <v>0</v>
      </c>
      <c r="L1178" s="35"/>
    </row>
    <row r="1179" spans="2:12" ht="34.950000000000003" customHeight="1" x14ac:dyDescent="0.3">
      <c r="B1179" s="84" t="str">
        <f>IF(C1179="","",$B$4)</f>
        <v>CAD</v>
      </c>
      <c r="C1179" s="85">
        <f>IF(ISTEXT(D1179),MAX($C$5:$C1178)+1,"")</f>
        <v>1090</v>
      </c>
      <c r="D1179" s="86" t="s">
        <v>9</v>
      </c>
      <c r="E1179" s="177" t="s">
        <v>2051</v>
      </c>
      <c r="F1179" s="270" t="s">
        <v>43</v>
      </c>
      <c r="G1179" s="229"/>
      <c r="H1179" s="247"/>
      <c r="I1179" s="242">
        <f t="shared" si="148"/>
        <v>3</v>
      </c>
      <c r="J1179" s="243">
        <f t="shared" si="149"/>
        <v>0</v>
      </c>
      <c r="K1179" s="234">
        <f t="shared" si="151"/>
        <v>0</v>
      </c>
      <c r="L1179" s="35"/>
    </row>
    <row r="1180" spans="2:12" ht="34.950000000000003" customHeight="1" x14ac:dyDescent="0.3">
      <c r="B1180" s="84" t="str">
        <f>IF(C1180="","",$B$4)</f>
        <v>CAD</v>
      </c>
      <c r="C1180" s="85">
        <f>IF(ISTEXT(D1180),MAX($C$5:$C1179)+1,"")</f>
        <v>1091</v>
      </c>
      <c r="D1180" s="86" t="s">
        <v>10</v>
      </c>
      <c r="E1180" s="211" t="s">
        <v>2052</v>
      </c>
      <c r="F1180" s="270" t="s">
        <v>43</v>
      </c>
      <c r="G1180" s="229"/>
      <c r="H1180" s="247"/>
      <c r="I1180" s="242">
        <f t="shared" si="148"/>
        <v>2</v>
      </c>
      <c r="J1180" s="243">
        <f t="shared" si="149"/>
        <v>0</v>
      </c>
      <c r="K1180" s="234">
        <f t="shared" si="151"/>
        <v>0</v>
      </c>
      <c r="L1180" s="35"/>
    </row>
    <row r="1181" spans="2:12" ht="34.950000000000003" customHeight="1" x14ac:dyDescent="0.3">
      <c r="B1181" s="84" t="str">
        <f>IF(C1181="","",$B$4)</f>
        <v>CAD</v>
      </c>
      <c r="C1181" s="85">
        <f>IF(ISTEXT(D1181),MAX($C$5:$C1180)+1,"")</f>
        <v>1092</v>
      </c>
      <c r="D1181" s="86" t="s">
        <v>10</v>
      </c>
      <c r="E1181" s="177" t="s">
        <v>2044</v>
      </c>
      <c r="F1181" s="270" t="s">
        <v>43</v>
      </c>
      <c r="G1181" s="229"/>
      <c r="H1181" s="247"/>
      <c r="I1181" s="242">
        <f t="shared" si="148"/>
        <v>2</v>
      </c>
      <c r="J1181" s="243">
        <f t="shared" si="149"/>
        <v>0</v>
      </c>
      <c r="K1181" s="234">
        <f t="shared" si="151"/>
        <v>0</v>
      </c>
      <c r="L1181" s="35"/>
    </row>
    <row r="1182" spans="2:12" ht="34.950000000000003" customHeight="1" x14ac:dyDescent="0.3">
      <c r="B1182" s="84" t="str">
        <f>IF(C1182="","",$B$4)</f>
        <v>CAD</v>
      </c>
      <c r="C1182" s="85">
        <f>IF(ISTEXT(D1182),MAX($C$5:$C1181)+1,"")</f>
        <v>1093</v>
      </c>
      <c r="D1182" s="86" t="s">
        <v>11</v>
      </c>
      <c r="E1182" s="177" t="s">
        <v>2045</v>
      </c>
      <c r="F1182" s="270" t="s">
        <v>43</v>
      </c>
      <c r="G1182" s="229"/>
      <c r="H1182" s="247"/>
      <c r="I1182" s="242">
        <f t="shared" si="148"/>
        <v>1</v>
      </c>
      <c r="J1182" s="243">
        <f t="shared" si="149"/>
        <v>0</v>
      </c>
      <c r="K1182" s="234">
        <f t="shared" si="151"/>
        <v>0</v>
      </c>
      <c r="L1182" s="35"/>
    </row>
    <row r="1183" spans="2:12" ht="34.950000000000003" customHeight="1" x14ac:dyDescent="0.3">
      <c r="B1183" s="137" t="str">
        <f>IF(C1183="","",$B$4)</f>
        <v>CAD</v>
      </c>
      <c r="C1183" s="138">
        <f>IF(ISTEXT(D1183),MAX($C$5:$C1182)+1,"")</f>
        <v>1094</v>
      </c>
      <c r="D1183" s="139" t="s">
        <v>10</v>
      </c>
      <c r="E1183" s="178" t="s">
        <v>2046</v>
      </c>
      <c r="F1183" s="276" t="s">
        <v>43</v>
      </c>
      <c r="G1183" s="232"/>
      <c r="H1183" s="255"/>
      <c r="I1183" s="244">
        <f t="shared" si="148"/>
        <v>2</v>
      </c>
      <c r="J1183" s="245">
        <f t="shared" si="149"/>
        <v>0</v>
      </c>
      <c r="K1183" s="246">
        <f t="shared" si="151"/>
        <v>0</v>
      </c>
      <c r="L1183" s="59"/>
    </row>
    <row r="1184" spans="2:12" x14ac:dyDescent="0.3"/>
  </sheetData>
  <sheetProtection algorithmName="SHA-512" hashValue="FLy4CngM4/XKwGdT684Ur3eRzTd+ljIPRmjNzI48ea4HbHAi2K17YFgbICA4XKcaQMb8WsF7sNyvnS3WuJZGnw==" saltValue="KFlSOq5r2423Fb3QSOYuAw==" spinCount="100000" sheet="1" selectLockedCells="1"/>
  <conditionalFormatting sqref="D4:D24">
    <cfRule type="cellIs" dxfId="248" priority="319" operator="equal">
      <formula>"Important"</formula>
    </cfRule>
    <cfRule type="cellIs" dxfId="247" priority="320" operator="equal">
      <formula>"Crucial"</formula>
    </cfRule>
    <cfRule type="cellIs" dxfId="246" priority="321" operator="equal">
      <formula>"N/A"</formula>
    </cfRule>
  </conditionalFormatting>
  <conditionalFormatting sqref="D26:D35">
    <cfRule type="cellIs" dxfId="245" priority="316" operator="equal">
      <formula>"Important"</formula>
    </cfRule>
    <cfRule type="cellIs" dxfId="244" priority="318" operator="equal">
      <formula>"N/A"</formula>
    </cfRule>
    <cfRule type="cellIs" dxfId="243" priority="317" operator="equal">
      <formula>"Crucial"</formula>
    </cfRule>
  </conditionalFormatting>
  <conditionalFormatting sqref="D37:D39">
    <cfRule type="cellIs" dxfId="242" priority="314" operator="equal">
      <formula>"Crucial"</formula>
    </cfRule>
    <cfRule type="cellIs" dxfId="241" priority="313" operator="equal">
      <formula>"Important"</formula>
    </cfRule>
    <cfRule type="cellIs" dxfId="240" priority="315" operator="equal">
      <formula>"N/A"</formula>
    </cfRule>
  </conditionalFormatting>
  <conditionalFormatting sqref="D41:D47">
    <cfRule type="cellIs" dxfId="239" priority="311" operator="equal">
      <formula>"Crucial"</formula>
    </cfRule>
    <cfRule type="cellIs" dxfId="238" priority="310" operator="equal">
      <formula>"Important"</formula>
    </cfRule>
    <cfRule type="cellIs" dxfId="237" priority="312" operator="equal">
      <formula>"N/A"</formula>
    </cfRule>
  </conditionalFormatting>
  <conditionalFormatting sqref="D49:D55">
    <cfRule type="cellIs" dxfId="236" priority="458" operator="equal">
      <formula>"Crucial"</formula>
    </cfRule>
    <cfRule type="cellIs" dxfId="235" priority="457" operator="equal">
      <formula>"Important"</formula>
    </cfRule>
    <cfRule type="cellIs" dxfId="234" priority="459" operator="equal">
      <formula>"N/A"</formula>
    </cfRule>
  </conditionalFormatting>
  <conditionalFormatting sqref="D57:D61">
    <cfRule type="cellIs" dxfId="233" priority="309" operator="equal">
      <formula>"N/A"</formula>
    </cfRule>
    <cfRule type="cellIs" dxfId="232" priority="308" operator="equal">
      <formula>"Crucial"</formula>
    </cfRule>
    <cfRule type="cellIs" dxfId="231" priority="307" operator="equal">
      <formula>"Important"</formula>
    </cfRule>
  </conditionalFormatting>
  <conditionalFormatting sqref="D63:D75">
    <cfRule type="cellIs" dxfId="230" priority="302" operator="equal">
      <formula>"Crucial"</formula>
    </cfRule>
    <cfRule type="cellIs" dxfId="229" priority="301" operator="equal">
      <formula>"Important"</formula>
    </cfRule>
    <cfRule type="cellIs" dxfId="228" priority="303" operator="equal">
      <formula>"N/A"</formula>
    </cfRule>
  </conditionalFormatting>
  <conditionalFormatting sqref="D77:D97 D125:D142 D174:D179">
    <cfRule type="cellIs" dxfId="227" priority="1001" operator="equal">
      <formula>"Crucial"</formula>
    </cfRule>
    <cfRule type="cellIs" dxfId="226" priority="1000" operator="equal">
      <formula>"Important"</formula>
    </cfRule>
    <cfRule type="cellIs" dxfId="225" priority="1002" operator="equal">
      <formula>"N/A"</formula>
    </cfRule>
  </conditionalFormatting>
  <conditionalFormatting sqref="D99:D109">
    <cfRule type="cellIs" dxfId="224" priority="297" operator="equal">
      <formula>"N/A"</formula>
    </cfRule>
    <cfRule type="cellIs" dxfId="223" priority="295" operator="equal">
      <formula>"Important"</formula>
    </cfRule>
    <cfRule type="cellIs" dxfId="222" priority="296" operator="equal">
      <formula>"Crucial"</formula>
    </cfRule>
  </conditionalFormatting>
  <conditionalFormatting sqref="D111:D123">
    <cfRule type="cellIs" dxfId="221" priority="968" operator="equal">
      <formula>"Crucial"</formula>
    </cfRule>
    <cfRule type="cellIs" dxfId="220" priority="967" operator="equal">
      <formula>"Important"</formula>
    </cfRule>
    <cfRule type="cellIs" dxfId="219" priority="969" operator="equal">
      <formula>"N/A"</formula>
    </cfRule>
  </conditionalFormatting>
  <conditionalFormatting sqref="D145:D148">
    <cfRule type="cellIs" dxfId="218" priority="286" operator="equal">
      <formula>"Important"</formula>
    </cfRule>
    <cfRule type="cellIs" dxfId="217" priority="287" operator="equal">
      <formula>"Crucial"</formula>
    </cfRule>
    <cfRule type="cellIs" dxfId="216" priority="288" operator="equal">
      <formula>"N/A"</formula>
    </cfRule>
  </conditionalFormatting>
  <conditionalFormatting sqref="D150:D153">
    <cfRule type="cellIs" dxfId="215" priority="284" operator="equal">
      <formula>"Crucial"</formula>
    </cfRule>
    <cfRule type="cellIs" dxfId="214" priority="285" operator="equal">
      <formula>"N/A"</formula>
    </cfRule>
    <cfRule type="cellIs" dxfId="213" priority="283" operator="equal">
      <formula>"Important"</formula>
    </cfRule>
  </conditionalFormatting>
  <conditionalFormatting sqref="D155:D159">
    <cfRule type="cellIs" dxfId="212" priority="280" operator="equal">
      <formula>"Important"</formula>
    </cfRule>
    <cfRule type="cellIs" dxfId="211" priority="281" operator="equal">
      <formula>"Crucial"</formula>
    </cfRule>
    <cfRule type="cellIs" dxfId="210" priority="282" operator="equal">
      <formula>"N/A"</formula>
    </cfRule>
  </conditionalFormatting>
  <conditionalFormatting sqref="D161:D168">
    <cfRule type="cellIs" dxfId="209" priority="277" operator="equal">
      <formula>"Important"</formula>
    </cfRule>
    <cfRule type="cellIs" dxfId="208" priority="279" operator="equal">
      <formula>"N/A"</formula>
    </cfRule>
    <cfRule type="cellIs" dxfId="207" priority="278" operator="equal">
      <formula>"Crucial"</formula>
    </cfRule>
  </conditionalFormatting>
  <conditionalFormatting sqref="D170:D172">
    <cfRule type="cellIs" dxfId="206" priority="274" operator="equal">
      <formula>"Important"</formula>
    </cfRule>
    <cfRule type="cellIs" dxfId="205" priority="276" operator="equal">
      <formula>"N/A"</formula>
    </cfRule>
    <cfRule type="cellIs" dxfId="204" priority="275" operator="equal">
      <formula>"Crucial"</formula>
    </cfRule>
  </conditionalFormatting>
  <conditionalFormatting sqref="D181:D204">
    <cfRule type="cellIs" dxfId="203" priority="267" operator="equal">
      <formula>"N/A"</formula>
    </cfRule>
    <cfRule type="cellIs" dxfId="202" priority="266" operator="equal">
      <formula>"Crucial"</formula>
    </cfRule>
    <cfRule type="cellIs" dxfId="201" priority="265" operator="equal">
      <formula>"Important"</formula>
    </cfRule>
  </conditionalFormatting>
  <conditionalFormatting sqref="D206:D220">
    <cfRule type="cellIs" dxfId="200" priority="259" operator="equal">
      <formula>"Important"</formula>
    </cfRule>
    <cfRule type="cellIs" dxfId="199" priority="261" operator="equal">
      <formula>"N/A"</formula>
    </cfRule>
    <cfRule type="cellIs" dxfId="198" priority="260" operator="equal">
      <formula>"Crucial"</formula>
    </cfRule>
  </conditionalFormatting>
  <conditionalFormatting sqref="D222:D223">
    <cfRule type="cellIs" dxfId="197" priority="258" operator="equal">
      <formula>"N/A"</formula>
    </cfRule>
    <cfRule type="cellIs" dxfId="196" priority="257" operator="equal">
      <formula>"Crucial"</formula>
    </cfRule>
    <cfRule type="cellIs" dxfId="195" priority="256" operator="equal">
      <formula>"Important"</formula>
    </cfRule>
  </conditionalFormatting>
  <conditionalFormatting sqref="D225:D232">
    <cfRule type="cellIs" dxfId="194" priority="254" operator="equal">
      <formula>"Crucial"</formula>
    </cfRule>
    <cfRule type="cellIs" dxfId="193" priority="253" operator="equal">
      <formula>"Important"</formula>
    </cfRule>
    <cfRule type="cellIs" dxfId="192" priority="255" operator="equal">
      <formula>"N/A"</formula>
    </cfRule>
  </conditionalFormatting>
  <conditionalFormatting sqref="D234:D236">
    <cfRule type="cellIs" dxfId="191" priority="918" operator="equal">
      <formula>"N/A"</formula>
    </cfRule>
    <cfRule type="cellIs" dxfId="190" priority="917" operator="equal">
      <formula>"Crucial"</formula>
    </cfRule>
    <cfRule type="cellIs" dxfId="189" priority="916" operator="equal">
      <formula>"Important"</formula>
    </cfRule>
  </conditionalFormatting>
  <conditionalFormatting sqref="D238:D258">
    <cfRule type="cellIs" dxfId="188" priority="249" operator="equal">
      <formula>"N/A"</formula>
    </cfRule>
    <cfRule type="cellIs" dxfId="187" priority="248" operator="equal">
      <formula>"Crucial"</formula>
    </cfRule>
    <cfRule type="cellIs" dxfId="186" priority="247" operator="equal">
      <formula>"Important"</formula>
    </cfRule>
  </conditionalFormatting>
  <conditionalFormatting sqref="D260:D290">
    <cfRule type="cellIs" dxfId="185" priority="238" operator="equal">
      <formula>"Important"</formula>
    </cfRule>
    <cfRule type="cellIs" dxfId="184" priority="240" operator="equal">
      <formula>"N/A"</formula>
    </cfRule>
    <cfRule type="cellIs" dxfId="183" priority="239" operator="equal">
      <formula>"Crucial"</formula>
    </cfRule>
  </conditionalFormatting>
  <conditionalFormatting sqref="D292:D304">
    <cfRule type="cellIs" dxfId="182" priority="233" operator="equal">
      <formula>"Crucial"</formula>
    </cfRule>
    <cfRule type="cellIs" dxfId="181" priority="232" operator="equal">
      <formula>"Important"</formula>
    </cfRule>
    <cfRule type="cellIs" dxfId="180" priority="234" operator="equal">
      <formula>"N/A"</formula>
    </cfRule>
  </conditionalFormatting>
  <conditionalFormatting sqref="D307:D317">
    <cfRule type="cellIs" dxfId="179" priority="226" operator="equal">
      <formula>"Important"</formula>
    </cfRule>
    <cfRule type="cellIs" dxfId="178" priority="227" operator="equal">
      <formula>"Crucial"</formula>
    </cfRule>
    <cfRule type="cellIs" dxfId="177" priority="228" operator="equal">
      <formula>"N/A"</formula>
    </cfRule>
  </conditionalFormatting>
  <conditionalFormatting sqref="D319:D340">
    <cfRule type="cellIs" dxfId="176" priority="221" operator="equal">
      <formula>"Crucial"</formula>
    </cfRule>
    <cfRule type="cellIs" dxfId="175" priority="220" operator="equal">
      <formula>"Important"</formula>
    </cfRule>
    <cfRule type="cellIs" dxfId="174" priority="222" operator="equal">
      <formula>"N/A"</formula>
    </cfRule>
  </conditionalFormatting>
  <conditionalFormatting sqref="D342:D350">
    <cfRule type="cellIs" dxfId="173" priority="219" operator="equal">
      <formula>"N/A"</formula>
    </cfRule>
    <cfRule type="cellIs" dxfId="172" priority="218" operator="equal">
      <formula>"Crucial"</formula>
    </cfRule>
    <cfRule type="cellIs" dxfId="171" priority="217" operator="equal">
      <formula>"Important"</formula>
    </cfRule>
  </conditionalFormatting>
  <conditionalFormatting sqref="D352:D357">
    <cfRule type="cellIs" dxfId="170" priority="214" operator="equal">
      <formula>"Important"</formula>
    </cfRule>
    <cfRule type="cellIs" dxfId="169" priority="216" operator="equal">
      <formula>"N/A"</formula>
    </cfRule>
    <cfRule type="cellIs" dxfId="168" priority="215" operator="equal">
      <formula>"Crucial"</formula>
    </cfRule>
  </conditionalFormatting>
  <conditionalFormatting sqref="D359:D364">
    <cfRule type="cellIs" dxfId="167" priority="211" operator="equal">
      <formula>"Important"</formula>
    </cfRule>
    <cfRule type="cellIs" dxfId="166" priority="212" operator="equal">
      <formula>"Crucial"</formula>
    </cfRule>
    <cfRule type="cellIs" dxfId="165" priority="213" operator="equal">
      <formula>"N/A"</formula>
    </cfRule>
  </conditionalFormatting>
  <conditionalFormatting sqref="D367:D394">
    <cfRule type="cellIs" dxfId="164" priority="206" operator="equal">
      <formula>"Crucial"</formula>
    </cfRule>
    <cfRule type="cellIs" dxfId="163" priority="205" operator="equal">
      <formula>"Important"</formula>
    </cfRule>
    <cfRule type="cellIs" dxfId="162" priority="207" operator="equal">
      <formula>"N/A"</formula>
    </cfRule>
  </conditionalFormatting>
  <conditionalFormatting sqref="D396:D441">
    <cfRule type="cellIs" dxfId="161" priority="195" operator="equal">
      <formula>"N/A"</formula>
    </cfRule>
    <cfRule type="cellIs" dxfId="160" priority="194" operator="equal">
      <formula>"Crucial"</formula>
    </cfRule>
    <cfRule type="cellIs" dxfId="159" priority="193" operator="equal">
      <formula>"Important"</formula>
    </cfRule>
  </conditionalFormatting>
  <conditionalFormatting sqref="D443:D467">
    <cfRule type="cellIs" dxfId="158" priority="188" operator="equal">
      <formula>"Crucial"</formula>
    </cfRule>
    <cfRule type="cellIs" dxfId="157" priority="187" operator="equal">
      <formula>"Important"</formula>
    </cfRule>
    <cfRule type="cellIs" dxfId="156" priority="189" operator="equal">
      <formula>"N/A"</formula>
    </cfRule>
  </conditionalFormatting>
  <conditionalFormatting sqref="D469:D479">
    <cfRule type="cellIs" dxfId="155" priority="186" operator="equal">
      <formula>"N/A"</formula>
    </cfRule>
    <cfRule type="cellIs" dxfId="154" priority="185" operator="equal">
      <formula>"Crucial"</formula>
    </cfRule>
    <cfRule type="cellIs" dxfId="153" priority="184" operator="equal">
      <formula>"Important"</formula>
    </cfRule>
  </conditionalFormatting>
  <conditionalFormatting sqref="D481:D486">
    <cfRule type="cellIs" dxfId="152" priority="183" operator="equal">
      <formula>"N/A"</formula>
    </cfRule>
    <cfRule type="cellIs" dxfId="151" priority="182" operator="equal">
      <formula>"Crucial"</formula>
    </cfRule>
    <cfRule type="cellIs" dxfId="150" priority="181" operator="equal">
      <formula>"Important"</formula>
    </cfRule>
  </conditionalFormatting>
  <conditionalFormatting sqref="D488:D493">
    <cfRule type="cellIs" dxfId="149" priority="179" operator="equal">
      <formula>"Crucial"</formula>
    </cfRule>
    <cfRule type="cellIs" dxfId="148" priority="178" operator="equal">
      <formula>"Important"</formula>
    </cfRule>
    <cfRule type="cellIs" dxfId="147" priority="180" operator="equal">
      <formula>"N/A"</formula>
    </cfRule>
  </conditionalFormatting>
  <conditionalFormatting sqref="D495:D503">
    <cfRule type="cellIs" dxfId="146" priority="172" operator="equal">
      <formula>"Important"</formula>
    </cfRule>
    <cfRule type="cellIs" dxfId="145" priority="174" operator="equal">
      <formula>"N/A"</formula>
    </cfRule>
    <cfRule type="cellIs" dxfId="144" priority="173" operator="equal">
      <formula>"Crucial"</formula>
    </cfRule>
  </conditionalFormatting>
  <conditionalFormatting sqref="D505:D515">
    <cfRule type="cellIs" dxfId="143" priority="164" operator="equal">
      <formula>"Crucial"</formula>
    </cfRule>
    <cfRule type="cellIs" dxfId="142" priority="165" operator="equal">
      <formula>"N/A"</formula>
    </cfRule>
    <cfRule type="cellIs" dxfId="141" priority="163" operator="equal">
      <formula>"Important"</formula>
    </cfRule>
  </conditionalFormatting>
  <conditionalFormatting sqref="D517:D522">
    <cfRule type="cellIs" dxfId="140" priority="160" operator="equal">
      <formula>"Important"</formula>
    </cfRule>
    <cfRule type="cellIs" dxfId="139" priority="161" operator="equal">
      <formula>"Crucial"</formula>
    </cfRule>
    <cfRule type="cellIs" dxfId="138" priority="162" operator="equal">
      <formula>"N/A"</formula>
    </cfRule>
  </conditionalFormatting>
  <conditionalFormatting sqref="D524:D541">
    <cfRule type="cellIs" dxfId="137" priority="154" operator="equal">
      <formula>"Important"</formula>
    </cfRule>
    <cfRule type="cellIs" dxfId="136" priority="155" operator="equal">
      <formula>"Crucial"</formula>
    </cfRule>
    <cfRule type="cellIs" dxfId="135" priority="156" operator="equal">
      <formula>"N/A"</formula>
    </cfRule>
  </conditionalFormatting>
  <conditionalFormatting sqref="D543:D610">
    <cfRule type="cellIs" dxfId="134" priority="144" operator="equal">
      <formula>"N/A"</formula>
    </cfRule>
    <cfRule type="cellIs" dxfId="133" priority="143" operator="equal">
      <formula>"Crucial"</formula>
    </cfRule>
    <cfRule type="cellIs" dxfId="132" priority="142" operator="equal">
      <formula>"Important"</formula>
    </cfRule>
  </conditionalFormatting>
  <conditionalFormatting sqref="D612:D681">
    <cfRule type="cellIs" dxfId="131" priority="133" operator="equal">
      <formula>"Important"</formula>
    </cfRule>
    <cfRule type="cellIs" dxfId="130" priority="134" operator="equal">
      <formula>"Crucial"</formula>
    </cfRule>
    <cfRule type="cellIs" dxfId="129" priority="135" operator="equal">
      <formula>"N/A"</formula>
    </cfRule>
  </conditionalFormatting>
  <conditionalFormatting sqref="D683:D703">
    <cfRule type="cellIs" dxfId="128" priority="127" operator="equal">
      <formula>"Important"</formula>
    </cfRule>
    <cfRule type="cellIs" dxfId="127" priority="128" operator="equal">
      <formula>"Crucial"</formula>
    </cfRule>
    <cfRule type="cellIs" dxfId="126" priority="129" operator="equal">
      <formula>"N/A"</formula>
    </cfRule>
  </conditionalFormatting>
  <conditionalFormatting sqref="D705">
    <cfRule type="cellIs" dxfId="125" priority="124" operator="equal">
      <formula>"Important"</formula>
    </cfRule>
    <cfRule type="cellIs" dxfId="124" priority="125" operator="equal">
      <formula>"Crucial"</formula>
    </cfRule>
    <cfRule type="cellIs" dxfId="123" priority="126" operator="equal">
      <formula>"N/A"</formula>
    </cfRule>
  </conditionalFormatting>
  <conditionalFormatting sqref="D707:D710">
    <cfRule type="cellIs" dxfId="122" priority="122" operator="equal">
      <formula>"Crucial"</formula>
    </cfRule>
    <cfRule type="cellIs" dxfId="121" priority="123" operator="equal">
      <formula>"N/A"</formula>
    </cfRule>
    <cfRule type="cellIs" dxfId="120" priority="121" operator="equal">
      <formula>"Important"</formula>
    </cfRule>
  </conditionalFormatting>
  <conditionalFormatting sqref="D712:D731">
    <cfRule type="cellIs" dxfId="119" priority="115" operator="equal">
      <formula>"Important"</formula>
    </cfRule>
    <cfRule type="cellIs" dxfId="118" priority="117" operator="equal">
      <formula>"N/A"</formula>
    </cfRule>
    <cfRule type="cellIs" dxfId="117" priority="116" operator="equal">
      <formula>"Crucial"</formula>
    </cfRule>
  </conditionalFormatting>
  <conditionalFormatting sqref="D733">
    <cfRule type="cellIs" dxfId="116" priority="112" operator="equal">
      <formula>"Important"</formula>
    </cfRule>
    <cfRule type="cellIs" dxfId="115" priority="113" operator="equal">
      <formula>"Crucial"</formula>
    </cfRule>
    <cfRule type="cellIs" dxfId="114" priority="114" operator="equal">
      <formula>"N/A"</formula>
    </cfRule>
  </conditionalFormatting>
  <conditionalFormatting sqref="D735:D744">
    <cfRule type="cellIs" dxfId="113" priority="109" operator="equal">
      <formula>"Important"</formula>
    </cfRule>
    <cfRule type="cellIs" dxfId="112" priority="110" operator="equal">
      <formula>"Crucial"</formula>
    </cfRule>
    <cfRule type="cellIs" dxfId="111" priority="111" operator="equal">
      <formula>"N/A"</formula>
    </cfRule>
  </conditionalFormatting>
  <conditionalFormatting sqref="D746:D753">
    <cfRule type="cellIs" dxfId="110" priority="106" operator="equal">
      <formula>"Important"</formula>
    </cfRule>
    <cfRule type="cellIs" dxfId="109" priority="107" operator="equal">
      <formula>"Crucial"</formula>
    </cfRule>
    <cfRule type="cellIs" dxfId="108" priority="108" operator="equal">
      <formula>"N/A"</formula>
    </cfRule>
  </conditionalFormatting>
  <conditionalFormatting sqref="D755:D765">
    <cfRule type="cellIs" dxfId="107" priority="103" operator="equal">
      <formula>"Important"</formula>
    </cfRule>
    <cfRule type="cellIs" dxfId="106" priority="104" operator="equal">
      <formula>"Crucial"</formula>
    </cfRule>
    <cfRule type="cellIs" dxfId="105" priority="105" operator="equal">
      <formula>"N/A"</formula>
    </cfRule>
  </conditionalFormatting>
  <conditionalFormatting sqref="D767:D778">
    <cfRule type="cellIs" dxfId="104" priority="100" operator="equal">
      <formula>"Important"</formula>
    </cfRule>
    <cfRule type="cellIs" dxfId="103" priority="101" operator="equal">
      <formula>"Crucial"</formula>
    </cfRule>
    <cfRule type="cellIs" dxfId="102" priority="102" operator="equal">
      <formula>"N/A"</formula>
    </cfRule>
  </conditionalFormatting>
  <conditionalFormatting sqref="D780:D784">
    <cfRule type="cellIs" dxfId="101" priority="97" operator="equal">
      <formula>"Important"</formula>
    </cfRule>
    <cfRule type="cellIs" dxfId="100" priority="98" operator="equal">
      <formula>"Crucial"</formula>
    </cfRule>
    <cfRule type="cellIs" dxfId="99" priority="99" operator="equal">
      <formula>"N/A"</formula>
    </cfRule>
  </conditionalFormatting>
  <conditionalFormatting sqref="D786:D801">
    <cfRule type="cellIs" dxfId="98" priority="94" operator="equal">
      <formula>"Important"</formula>
    </cfRule>
    <cfRule type="cellIs" dxfId="97" priority="95" operator="equal">
      <formula>"Crucial"</formula>
    </cfRule>
    <cfRule type="cellIs" dxfId="96" priority="96" operator="equal">
      <formula>"N/A"</formula>
    </cfRule>
  </conditionalFormatting>
  <conditionalFormatting sqref="D803:D827">
    <cfRule type="cellIs" dxfId="95" priority="91" operator="equal">
      <formula>"Important"</formula>
    </cfRule>
    <cfRule type="cellIs" dxfId="94" priority="92" operator="equal">
      <formula>"Crucial"</formula>
    </cfRule>
    <cfRule type="cellIs" dxfId="93" priority="93" operator="equal">
      <formula>"N/A"</formula>
    </cfRule>
  </conditionalFormatting>
  <conditionalFormatting sqref="D829:D860">
    <cfRule type="cellIs" dxfId="92" priority="87" operator="equal">
      <formula>"N/A"</formula>
    </cfRule>
    <cfRule type="cellIs" dxfId="91" priority="86" operator="equal">
      <formula>"Crucial"</formula>
    </cfRule>
    <cfRule type="cellIs" dxfId="90" priority="85" operator="equal">
      <formula>"Important"</formula>
    </cfRule>
  </conditionalFormatting>
  <conditionalFormatting sqref="D862:D879">
    <cfRule type="cellIs" dxfId="89" priority="84" operator="equal">
      <formula>"N/A"</formula>
    </cfRule>
    <cfRule type="cellIs" dxfId="88" priority="83" operator="equal">
      <formula>"Crucial"</formula>
    </cfRule>
    <cfRule type="cellIs" dxfId="87" priority="82" operator="equal">
      <formula>"Important"</formula>
    </cfRule>
  </conditionalFormatting>
  <conditionalFormatting sqref="D881:D890">
    <cfRule type="cellIs" dxfId="86" priority="81" operator="equal">
      <formula>"N/A"</formula>
    </cfRule>
    <cfRule type="cellIs" dxfId="85" priority="80" operator="equal">
      <formula>"Crucial"</formula>
    </cfRule>
    <cfRule type="cellIs" dxfId="84" priority="79" operator="equal">
      <formula>"Important"</formula>
    </cfRule>
  </conditionalFormatting>
  <conditionalFormatting sqref="D892:D896">
    <cfRule type="cellIs" dxfId="83" priority="78" operator="equal">
      <formula>"N/A"</formula>
    </cfRule>
    <cfRule type="cellIs" dxfId="82" priority="77" operator="equal">
      <formula>"Crucial"</formula>
    </cfRule>
    <cfRule type="cellIs" dxfId="81" priority="76" operator="equal">
      <formula>"Important"</formula>
    </cfRule>
  </conditionalFormatting>
  <conditionalFormatting sqref="D898:D935">
    <cfRule type="cellIs" dxfId="80" priority="69" operator="equal">
      <formula>"N/A"</formula>
    </cfRule>
    <cfRule type="cellIs" dxfId="79" priority="68" operator="equal">
      <formula>"Crucial"</formula>
    </cfRule>
    <cfRule type="cellIs" dxfId="78" priority="67" operator="equal">
      <formula>"Important"</formula>
    </cfRule>
  </conditionalFormatting>
  <conditionalFormatting sqref="D937:D942">
    <cfRule type="cellIs" dxfId="77" priority="66" operator="equal">
      <formula>"N/A"</formula>
    </cfRule>
    <cfRule type="cellIs" dxfId="76" priority="65" operator="equal">
      <formula>"Crucial"</formula>
    </cfRule>
    <cfRule type="cellIs" dxfId="75" priority="64" operator="equal">
      <formula>"Important"</formula>
    </cfRule>
  </conditionalFormatting>
  <conditionalFormatting sqref="D944:D974">
    <cfRule type="cellIs" dxfId="74" priority="56" operator="equal">
      <formula>"Crucial"</formula>
    </cfRule>
    <cfRule type="cellIs" dxfId="73" priority="55" operator="equal">
      <formula>"Important"</formula>
    </cfRule>
    <cfRule type="cellIs" dxfId="72" priority="57" operator="equal">
      <formula>"N/A"</formula>
    </cfRule>
  </conditionalFormatting>
  <conditionalFormatting sqref="D977:D984">
    <cfRule type="cellIs" dxfId="71" priority="570" operator="equal">
      <formula>"N/A"</formula>
    </cfRule>
    <cfRule type="cellIs" dxfId="70" priority="569" operator="equal">
      <formula>"Crucial"</formula>
    </cfRule>
    <cfRule type="cellIs" dxfId="69" priority="568" operator="equal">
      <formula>"Important"</formula>
    </cfRule>
  </conditionalFormatting>
  <conditionalFormatting sqref="D986:D1021">
    <cfRule type="cellIs" dxfId="68" priority="48" operator="equal">
      <formula>"N/A"</formula>
    </cfRule>
    <cfRule type="cellIs" dxfId="67" priority="47" operator="equal">
      <formula>"Crucial"</formula>
    </cfRule>
    <cfRule type="cellIs" dxfId="66" priority="46" operator="equal">
      <formula>"Important"</formula>
    </cfRule>
  </conditionalFormatting>
  <conditionalFormatting sqref="D1023">
    <cfRule type="cellIs" dxfId="65" priority="539" operator="equal">
      <formula>"Crucial"</formula>
    </cfRule>
    <cfRule type="cellIs" dxfId="64" priority="538" operator="equal">
      <formula>"Important"</formula>
    </cfRule>
    <cfRule type="cellIs" dxfId="63" priority="540" operator="equal">
      <formula>"N/A"</formula>
    </cfRule>
  </conditionalFormatting>
  <conditionalFormatting sqref="D1025:D1052">
    <cfRule type="cellIs" dxfId="62" priority="45" operator="equal">
      <formula>"N/A"</formula>
    </cfRule>
    <cfRule type="cellIs" dxfId="61" priority="44" operator="equal">
      <formula>"Crucial"</formula>
    </cfRule>
    <cfRule type="cellIs" dxfId="60" priority="43" operator="equal">
      <formula>"Important"</formula>
    </cfRule>
  </conditionalFormatting>
  <conditionalFormatting sqref="D1054:D1062">
    <cfRule type="cellIs" dxfId="59" priority="42" operator="equal">
      <formula>"N/A"</formula>
    </cfRule>
    <cfRule type="cellIs" dxfId="58" priority="41" operator="equal">
      <formula>"Crucial"</formula>
    </cfRule>
    <cfRule type="cellIs" dxfId="57" priority="40" operator="equal">
      <formula>"Important"</formula>
    </cfRule>
  </conditionalFormatting>
  <conditionalFormatting sqref="D1064:D1116">
    <cfRule type="cellIs" dxfId="56" priority="29" operator="equal">
      <formula>"Crucial"</formula>
    </cfRule>
    <cfRule type="cellIs" dxfId="55" priority="28" operator="equal">
      <formula>"Important"</formula>
    </cfRule>
    <cfRule type="cellIs" dxfId="54" priority="30" operator="equal">
      <formula>"N/A"</formula>
    </cfRule>
  </conditionalFormatting>
  <conditionalFormatting sqref="D1118:D1122">
    <cfRule type="cellIs" dxfId="53" priority="25" operator="equal">
      <formula>"Important"</formula>
    </cfRule>
    <cfRule type="cellIs" dxfId="52" priority="26" operator="equal">
      <formula>"Crucial"</formula>
    </cfRule>
    <cfRule type="cellIs" dxfId="51" priority="27" operator="equal">
      <formula>"N/A"</formula>
    </cfRule>
  </conditionalFormatting>
  <conditionalFormatting sqref="D1124">
    <cfRule type="cellIs" dxfId="50" priority="469" operator="equal">
      <formula>"Important"</formula>
    </cfRule>
    <cfRule type="cellIs" dxfId="49" priority="470" operator="equal">
      <formula>"Crucial"</formula>
    </cfRule>
    <cfRule type="cellIs" dxfId="48" priority="471" operator="equal">
      <formula>"N/A"</formula>
    </cfRule>
  </conditionalFormatting>
  <conditionalFormatting sqref="D1126:D1132">
    <cfRule type="cellIs" dxfId="47" priority="22" operator="equal">
      <formula>"Important"</formula>
    </cfRule>
    <cfRule type="cellIs" dxfId="46" priority="24" operator="equal">
      <formula>"N/A"</formula>
    </cfRule>
    <cfRule type="cellIs" dxfId="45" priority="23" operator="equal">
      <formula>"Crucial"</formula>
    </cfRule>
  </conditionalFormatting>
  <conditionalFormatting sqref="D1134">
    <cfRule type="cellIs" dxfId="44" priority="19" operator="equal">
      <formula>"Important"</formula>
    </cfRule>
    <cfRule type="cellIs" dxfId="43" priority="20" operator="equal">
      <formula>"Crucial"</formula>
    </cfRule>
    <cfRule type="cellIs" dxfId="42" priority="21" operator="equal">
      <formula>"N/A"</formula>
    </cfRule>
  </conditionalFormatting>
  <conditionalFormatting sqref="D1136:D1146">
    <cfRule type="cellIs" dxfId="41" priority="18" operator="equal">
      <formula>"N/A"</formula>
    </cfRule>
    <cfRule type="cellIs" dxfId="40" priority="16" operator="equal">
      <formula>"Important"</formula>
    </cfRule>
    <cfRule type="cellIs" dxfId="39" priority="17" operator="equal">
      <formula>"Crucial"</formula>
    </cfRule>
  </conditionalFormatting>
  <conditionalFormatting sqref="D1148:D1168">
    <cfRule type="cellIs" dxfId="38" priority="13" operator="equal">
      <formula>"Important"</formula>
    </cfRule>
    <cfRule type="cellIs" dxfId="37" priority="15" operator="equal">
      <formula>"N/A"</formula>
    </cfRule>
    <cfRule type="cellIs" dxfId="36" priority="14" operator="equal">
      <formula>"Crucial"</formula>
    </cfRule>
  </conditionalFormatting>
  <conditionalFormatting sqref="D1170:D1174">
    <cfRule type="cellIs" dxfId="35" priority="12" operator="equal">
      <formula>"N/A"</formula>
    </cfRule>
    <cfRule type="cellIs" dxfId="34" priority="10" operator="equal">
      <formula>"Important"</formula>
    </cfRule>
    <cfRule type="cellIs" dxfId="33" priority="11" operator="equal">
      <formula>"Crucial"</formula>
    </cfRule>
  </conditionalFormatting>
  <conditionalFormatting sqref="D1176:D1183">
    <cfRule type="cellIs" dxfId="32" priority="7" operator="equal">
      <formula>"Important"</formula>
    </cfRule>
    <cfRule type="cellIs" dxfId="31" priority="8" operator="equal">
      <formula>"Crucial"</formula>
    </cfRule>
    <cfRule type="cellIs" dxfId="30" priority="9" operator="equal">
      <formula>"N/A"</formula>
    </cfRule>
  </conditionalFormatting>
  <conditionalFormatting sqref="F1:F1048576">
    <cfRule type="cellIs" dxfId="29" priority="5" operator="equal">
      <formula>"Function Available"</formula>
    </cfRule>
    <cfRule type="cellIs" dxfId="28" priority="4" operator="equal">
      <formula>"Function Not Available"</formula>
    </cfRule>
    <cfRule type="cellIs" dxfId="27" priority="6" operator="equal">
      <formula>"Exception"</formula>
    </cfRule>
  </conditionalFormatting>
  <conditionalFormatting sqref="L1019">
    <cfRule type="cellIs" dxfId="26" priority="1" operator="equal">
      <formula>"Function Not Available"</formula>
    </cfRule>
    <cfRule type="cellIs" dxfId="25" priority="2" operator="equal">
      <formula>"Function Available"</formula>
    </cfRule>
    <cfRule type="cellIs" dxfId="24" priority="3" operator="equal">
      <formula>"Exception"</formula>
    </cfRule>
  </conditionalFormatting>
  <dataValidations count="4">
    <dataValidation type="list" allowBlank="1" showInputMessage="1" showErrorMessage="1" errorTitle="Invalid specification type" error="Please enter a Specification type from the drop-down list." sqref="F1064:F1116 F359:F364 F524:F541 F543:F610 F707:F710 F829:F860 F862:F879 F937:F941 F969:F973 F977:F984 F1052 F6:F24 F26:F35 F37:F39 F41:F47 F49:F55 F57:F61 F63:F75 F99:F109 F145:F148 F150:F153 F155:F159 F161:F168 F170:F172 F181:F204 F1176:F1183 F222:F223 F225:F232 F1170:F1174 F260:F290 F292:F304 F307:F317 F319:F340 F342:F350 F352:F357 F367:F394 F396:F441 F443:F467 F469:F479 F481:F486 F488:F493 F495:F503 F505:F515 F206:F220 F517:F522 F612:F681 F705 F712:F731 F733 F735:F744 F746:F753 F755:F765 F767:F778 F780:F784 F786:F801 F803:F827 F881:F890 F892:F896 F898:F935 F944:F954 F956:F965 F967 F986:F1018 F1020:F1021 F1023 F1025:F1050 F1054:F1062 F1118:F1122 F1124 F1126:F1132 F1134 F1136:F1146 F1148:F1168 F683:F703 F234:F236 F238:F258 F77:F97 F111:F123 F125:F142 F174:F179" xr:uid="{00000000-0002-0000-0500-000000000000}">
      <formula1>AvailabilityType</formula1>
    </dataValidation>
    <dataValidation type="list" allowBlank="1" showInputMessage="1" showErrorMessage="1" errorTitle="Invalid specification type" error="Please enter a Specification type from the drop-down list." sqref="D302:D303 D764:D765 D588:D593 D703 D501:D502 D827 D803 D910:D912 D969:D973 D977:D984 D1052 D893:D896 D898:D899 D890 D1073:D1075 D49:D55 D1089:D1097 D1106:D1114 D72 D1124 D109 D111:D114 D1116 D879 D1021 D1023 D1004:D1018 D328:D329 D956 D1177:D1183 D941 D223 D234:D236 D238:D240" xr:uid="{00000000-0002-0000-0500-000001000000}">
      <formula1>SpecType</formula1>
    </dataValidation>
    <dataValidation type="list" allowBlank="1" showInputMessage="1" showErrorMessage="1" sqref="D4:D24 D26:D35 D37:D39 D41:D47 D57:D61 D63:D71 D73:D75 D99:D108 D145:D148 D150:D153 D155:D159 D161:D168 D170:D172 D181:D204 D206:D220 D222 D225:D232 D241:D258 D260:D290 D292:D301 D304 D307:D317 D319:D327 D330:D340 D342:D350 D352:D357 D359:D364 D367:D394 D396:D441 D443:D467 D469:D479 D481:D486 D488:D493 D495:D500 D503 D505:D515 D517:D522 D524:D541 D543:D587 D594:D610 D612:D681 D683:D702 D705 D707:D710 D712:D731 D733 D735:D744 D746:D753 D755:D763 D767:D778 D780:D784 D786:D801 D804:D826 D829:D860 D862:D878 D881:D889 D892 D900:D909 D913:D935 D937:D940 D944:D954 D957:D965 D967 D986:D1003 D1020 D1025:D1050 D1054:D1062 D1064:D1072 D1076:D1088 D1098:D1105 D1115 D1118:D1122 D1126:D1132 D1134 D1136:D1146 D1148:D1168 D1170:D1174 D1176 D77:D97 D115:D123 D125:D142 D174:D179" xr:uid="{00000000-0002-0000-0500-000002000000}">
      <formula1>SpecType</formula1>
    </dataValidation>
    <dataValidation type="list" allowBlank="1" showInputMessage="1" showErrorMessage="1" sqref="F4:F5" xr:uid="{00000000-0002-0000-0500-000003000000}">
      <formula1>AvailabilityType</formula1>
    </dataValidation>
  </dataValidations>
  <pageMargins left="0.7" right="0.7" top="0.75" bottom="0.75" header="0.3" footer="0.3"/>
  <pageSetup scale="46" fitToHeight="0" orientation="portrait" r:id="rId1"/>
  <headerFooter>
    <oddHeader>&amp;CLos Alamos, NM
&amp;F&amp;R&amp;A</oddHeader>
    <oddFooter>&amp;LTSSI Consulting LLC, January 2023&amp;CPage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C00"/>
  </sheetPr>
  <dimension ref="A1:M118"/>
  <sheetViews>
    <sheetView showGridLines="0" zoomScale="80" zoomScaleNormal="80" zoomScalePageLayoutView="40" workbookViewId="0">
      <selection activeCell="C216" sqref="C216"/>
    </sheetView>
  </sheetViews>
  <sheetFormatPr defaultColWidth="0" defaultRowHeight="14.4" zeroHeight="1" x14ac:dyDescent="0.3"/>
  <cols>
    <col min="1" max="1" width="0.88671875" customWidth="1"/>
    <col min="2" max="2" width="11.6640625" customWidth="1"/>
    <col min="3" max="3" width="11.33203125" customWidth="1"/>
    <col min="4" max="4" width="21.6640625" customWidth="1"/>
    <col min="5" max="5" width="79.44140625" style="69" customWidth="1"/>
    <col min="6" max="6" width="26.109375" customWidth="1"/>
    <col min="7" max="7" width="16.44140625" style="70" hidden="1" customWidth="1"/>
    <col min="8" max="8" width="13.109375" hidden="1" customWidth="1"/>
    <col min="9" max="9" width="16.33203125" hidden="1" customWidth="1"/>
    <col min="10" max="10" width="16" hidden="1" customWidth="1"/>
    <col min="11" max="11" width="10.44140625" hidden="1" customWidth="1"/>
    <col min="12" max="12" width="43" customWidth="1"/>
    <col min="13" max="13" width="1.88671875" customWidth="1"/>
    <col min="14" max="16384" width="9.109375" hidden="1"/>
  </cols>
  <sheetData>
    <row r="1" spans="2:12" ht="2.7" customHeight="1" x14ac:dyDescent="0.3">
      <c r="F1" s="212"/>
    </row>
    <row r="2" spans="2:12" s="77" customFormat="1" ht="129" customHeight="1" thickBot="1" x14ac:dyDescent="0.3">
      <c r="B2" s="71" t="s">
        <v>454</v>
      </c>
      <c r="C2" s="72" t="s">
        <v>455</v>
      </c>
      <c r="D2" s="72" t="s">
        <v>456</v>
      </c>
      <c r="E2" s="213" t="s">
        <v>2053</v>
      </c>
      <c r="F2" s="214" t="s">
        <v>42</v>
      </c>
      <c r="G2" s="73" t="s">
        <v>458</v>
      </c>
      <c r="H2" s="73" t="s">
        <v>459</v>
      </c>
      <c r="I2" s="74" t="s">
        <v>460</v>
      </c>
      <c r="J2" s="74" t="s">
        <v>461</v>
      </c>
      <c r="K2" s="75" t="s">
        <v>14</v>
      </c>
      <c r="L2" s="76" t="s">
        <v>462</v>
      </c>
    </row>
    <row r="3" spans="2:12" ht="16.2" thickBot="1" x14ac:dyDescent="0.35">
      <c r="B3" s="141" t="s">
        <v>2054</v>
      </c>
      <c r="C3" s="141"/>
      <c r="D3" s="141"/>
      <c r="E3" s="78"/>
      <c r="F3" s="215"/>
      <c r="G3" s="79" t="s">
        <v>464</v>
      </c>
      <c r="H3" s="80">
        <f>COUNTA(D5:D1001)</f>
        <v>107</v>
      </c>
      <c r="I3" s="81"/>
      <c r="J3" s="82" t="s">
        <v>465</v>
      </c>
      <c r="K3" s="83">
        <f>SUM(K5:K117)</f>
        <v>0</v>
      </c>
      <c r="L3" s="78"/>
    </row>
    <row r="4" spans="2:12" ht="15.6" x14ac:dyDescent="0.3">
      <c r="B4" s="103" t="s">
        <v>2055</v>
      </c>
      <c r="C4" s="103"/>
      <c r="D4" s="103"/>
      <c r="E4" s="103"/>
      <c r="F4" s="142"/>
      <c r="G4" s="103"/>
      <c r="H4" s="103"/>
      <c r="I4" s="103"/>
      <c r="J4" s="103"/>
      <c r="K4" s="103"/>
      <c r="L4" s="103"/>
    </row>
    <row r="5" spans="2:12" ht="34.950000000000003" customHeight="1" x14ac:dyDescent="0.3">
      <c r="B5" s="84" t="s">
        <v>155</v>
      </c>
      <c r="C5" s="85">
        <v>1</v>
      </c>
      <c r="D5" s="86" t="s">
        <v>11</v>
      </c>
      <c r="E5" s="216" t="s">
        <v>2056</v>
      </c>
      <c r="F5" s="228" t="s">
        <v>43</v>
      </c>
      <c r="G5" s="229" t="s">
        <v>468</v>
      </c>
      <c r="H5" s="230">
        <f>COUNTIF(F5:F117,"Select from Drop Down")</f>
        <v>107</v>
      </c>
      <c r="I5" s="225">
        <f>VLOOKUP($D5,SpecData,2,FALSE)</f>
        <v>1</v>
      </c>
      <c r="J5" s="226">
        <f>VLOOKUP($F5,AvailabilityData,2,FALSE)</f>
        <v>0</v>
      </c>
      <c r="K5" s="227">
        <f>I5*J5</f>
        <v>0</v>
      </c>
      <c r="L5" s="35"/>
    </row>
    <row r="6" spans="2:12" ht="15.6" x14ac:dyDescent="0.3">
      <c r="B6" s="103" t="s">
        <v>2057</v>
      </c>
      <c r="C6" s="103"/>
      <c r="D6" s="103"/>
      <c r="E6" s="103"/>
      <c r="F6" s="142"/>
      <c r="G6" s="103"/>
      <c r="H6" s="103"/>
      <c r="I6" s="103"/>
      <c r="J6" s="103"/>
      <c r="K6" s="103"/>
      <c r="L6" s="103"/>
    </row>
    <row r="7" spans="2:12" ht="34.950000000000003" customHeight="1" x14ac:dyDescent="0.3">
      <c r="B7" s="84" t="str">
        <f t="shared" ref="B7:B40" si="0">IF(C7="","",$B$5)</f>
        <v>GIS</v>
      </c>
      <c r="C7" s="85">
        <v>2</v>
      </c>
      <c r="D7" s="86" t="s">
        <v>9</v>
      </c>
      <c r="E7" s="174" t="s">
        <v>2058</v>
      </c>
      <c r="F7" s="228" t="s">
        <v>43</v>
      </c>
      <c r="G7" s="229" t="s">
        <v>470</v>
      </c>
      <c r="H7" s="233">
        <f>COUNTIF(F4:F117,"Function Available")</f>
        <v>0</v>
      </c>
      <c r="I7" s="225">
        <f>VLOOKUP($D7,SpecData,2,FALSE)</f>
        <v>3</v>
      </c>
      <c r="J7" s="226">
        <f>VLOOKUP($F7,AvailabilityData,2,FALSE)</f>
        <v>0</v>
      </c>
      <c r="K7" s="234">
        <f t="shared" ref="K7:K27" si="1">I7*J7</f>
        <v>0</v>
      </c>
      <c r="L7" s="67"/>
    </row>
    <row r="8" spans="2:12" ht="34.950000000000003" customHeight="1" x14ac:dyDescent="0.3">
      <c r="B8" s="84" t="str">
        <f t="shared" si="0"/>
        <v>GIS</v>
      </c>
      <c r="C8" s="85">
        <f>IF(ISTEXT(D8),MAX($C$6:$C7)+1,"")</f>
        <v>3</v>
      </c>
      <c r="D8" s="86" t="s">
        <v>9</v>
      </c>
      <c r="E8" s="174" t="s">
        <v>2059</v>
      </c>
      <c r="F8" s="228" t="s">
        <v>43</v>
      </c>
      <c r="G8" s="229" t="s">
        <v>472</v>
      </c>
      <c r="H8" s="233">
        <f>COUNTIF(F4:F117,"Function Not Available")</f>
        <v>0</v>
      </c>
      <c r="I8" s="225">
        <f>VLOOKUP($D8,SpecData,2,FALSE)</f>
        <v>3</v>
      </c>
      <c r="J8" s="226">
        <f>VLOOKUP($F8,AvailabilityData,2,FALSE)</f>
        <v>0</v>
      </c>
      <c r="K8" s="234">
        <f t="shared" si="1"/>
        <v>0</v>
      </c>
      <c r="L8" s="35"/>
    </row>
    <row r="9" spans="2:12" ht="34.950000000000003" customHeight="1" x14ac:dyDescent="0.3">
      <c r="B9" s="84" t="str">
        <f t="shared" si="0"/>
        <v>GIS</v>
      </c>
      <c r="C9" s="85">
        <f>IF(ISTEXT(D9),MAX($C$3:$C8)+1,"")</f>
        <v>4</v>
      </c>
      <c r="D9" s="86" t="s">
        <v>9</v>
      </c>
      <c r="E9" s="174" t="s">
        <v>2060</v>
      </c>
      <c r="F9" s="228" t="s">
        <v>43</v>
      </c>
      <c r="G9" s="229" t="s">
        <v>474</v>
      </c>
      <c r="H9" s="233">
        <f>COUNTIF(F5:F117,"Exception")</f>
        <v>0</v>
      </c>
      <c r="I9" s="225">
        <f t="shared" ref="I9:I22" si="2">VLOOKUP($D8,SpecData,2,FALSE)</f>
        <v>3</v>
      </c>
      <c r="J9" s="226">
        <f t="shared" ref="J9:J22" si="3">VLOOKUP($F8,AvailabilityData,2,FALSE)</f>
        <v>0</v>
      </c>
      <c r="K9" s="234">
        <f t="shared" si="1"/>
        <v>0</v>
      </c>
      <c r="L9" s="35"/>
    </row>
    <row r="10" spans="2:12" ht="34.950000000000003" customHeight="1" x14ac:dyDescent="0.3">
      <c r="B10" s="84" t="str">
        <f t="shared" si="0"/>
        <v>GIS</v>
      </c>
      <c r="C10" s="85">
        <f>IF(ISTEXT(D10),MAX($C$6:$C9)+1,"")</f>
        <v>5</v>
      </c>
      <c r="D10" s="86" t="s">
        <v>11</v>
      </c>
      <c r="E10" s="174" t="s">
        <v>2061</v>
      </c>
      <c r="F10" s="228" t="s">
        <v>43</v>
      </c>
      <c r="G10" s="229" t="s">
        <v>476</v>
      </c>
      <c r="H10" s="233">
        <f>COUNTIFS(D:D,"=Crucial",F:F,"=Select From Drop Down")</f>
        <v>39</v>
      </c>
      <c r="I10" s="225">
        <f t="shared" si="2"/>
        <v>3</v>
      </c>
      <c r="J10" s="226">
        <f t="shared" si="3"/>
        <v>0</v>
      </c>
      <c r="K10" s="234">
        <f t="shared" si="1"/>
        <v>0</v>
      </c>
      <c r="L10" s="36"/>
    </row>
    <row r="11" spans="2:12" ht="34.950000000000003" customHeight="1" x14ac:dyDescent="0.3">
      <c r="B11" s="84" t="str">
        <f t="shared" si="0"/>
        <v>GIS</v>
      </c>
      <c r="C11" s="85">
        <f>IF(ISTEXT(D11),MAX($C$6:$C10)+1,"")</f>
        <v>6</v>
      </c>
      <c r="D11" s="86" t="s">
        <v>11</v>
      </c>
      <c r="E11" s="174" t="s">
        <v>2062</v>
      </c>
      <c r="F11" s="228" t="s">
        <v>43</v>
      </c>
      <c r="G11" s="229" t="s">
        <v>478</v>
      </c>
      <c r="H11" s="233">
        <f>COUNTIFS(D:D,"=Crucial",F:F,"=Function Available")</f>
        <v>0</v>
      </c>
      <c r="I11" s="225">
        <f t="shared" si="2"/>
        <v>1</v>
      </c>
      <c r="J11" s="226">
        <f t="shared" si="3"/>
        <v>0</v>
      </c>
      <c r="K11" s="234">
        <f t="shared" si="1"/>
        <v>0</v>
      </c>
      <c r="L11" s="35"/>
    </row>
    <row r="12" spans="2:12" ht="34.950000000000003" customHeight="1" x14ac:dyDescent="0.3">
      <c r="B12" s="84" t="str">
        <f t="shared" si="0"/>
        <v>GIS</v>
      </c>
      <c r="C12" s="85">
        <f>IF(ISTEXT(D12),MAX($C$6:$C11)+1,"")</f>
        <v>7</v>
      </c>
      <c r="D12" s="86" t="s">
        <v>11</v>
      </c>
      <c r="E12" s="174" t="s">
        <v>2063</v>
      </c>
      <c r="F12" s="228" t="s">
        <v>43</v>
      </c>
      <c r="G12" s="229" t="s">
        <v>480</v>
      </c>
      <c r="H12" s="233">
        <f>COUNTIFS(D:D,"=Crucial",F:F,"=Function Not Available")</f>
        <v>0</v>
      </c>
      <c r="I12" s="225">
        <f t="shared" si="2"/>
        <v>1</v>
      </c>
      <c r="J12" s="226">
        <f t="shared" si="3"/>
        <v>0</v>
      </c>
      <c r="K12" s="246">
        <f t="shared" si="1"/>
        <v>0</v>
      </c>
      <c r="L12" s="35"/>
    </row>
    <row r="13" spans="2:12" ht="34.950000000000003" customHeight="1" x14ac:dyDescent="0.3">
      <c r="B13" s="84" t="str">
        <f t="shared" si="0"/>
        <v>GIS</v>
      </c>
      <c r="C13" s="85">
        <f>IF(ISTEXT(D13),MAX($C$6:$C12)+1,"")</f>
        <v>8</v>
      </c>
      <c r="D13" s="86" t="s">
        <v>11</v>
      </c>
      <c r="E13" s="174" t="s">
        <v>2064</v>
      </c>
      <c r="F13" s="228" t="s">
        <v>43</v>
      </c>
      <c r="G13" s="229" t="s">
        <v>482</v>
      </c>
      <c r="H13" s="233">
        <f>COUNTIFS(D:D,"=Crucial",F:F,"=Exception")</f>
        <v>0</v>
      </c>
      <c r="I13" s="225">
        <f t="shared" si="2"/>
        <v>1</v>
      </c>
      <c r="J13" s="226">
        <f t="shared" si="3"/>
        <v>0</v>
      </c>
      <c r="K13" s="234">
        <f t="shared" si="1"/>
        <v>0</v>
      </c>
      <c r="L13" s="37"/>
    </row>
    <row r="14" spans="2:12" ht="34.950000000000003" customHeight="1" x14ac:dyDescent="0.3">
      <c r="B14" s="84" t="str">
        <f t="shared" si="0"/>
        <v>GIS</v>
      </c>
      <c r="C14" s="85">
        <f>IF(ISTEXT(D14),MAX($C$6:$C13)+1,"")</f>
        <v>9</v>
      </c>
      <c r="D14" s="86" t="s">
        <v>41</v>
      </c>
      <c r="E14" s="174" t="s">
        <v>2065</v>
      </c>
      <c r="F14" s="228" t="s">
        <v>43</v>
      </c>
      <c r="G14" s="229" t="s">
        <v>484</v>
      </c>
      <c r="H14" s="233">
        <f>COUNTIFS(D:D,"=Important",F:F,"=Select From Drop Down")</f>
        <v>22</v>
      </c>
      <c r="I14" s="225">
        <f t="shared" si="2"/>
        <v>1</v>
      </c>
      <c r="J14" s="226">
        <f t="shared" si="3"/>
        <v>0</v>
      </c>
      <c r="K14" s="234">
        <f t="shared" si="1"/>
        <v>0</v>
      </c>
      <c r="L14" s="36"/>
    </row>
    <row r="15" spans="2:12" ht="34.950000000000003" customHeight="1" x14ac:dyDescent="0.3">
      <c r="B15" s="98" t="str">
        <f>IF(C15="","",$B$5)</f>
        <v>GIS</v>
      </c>
      <c r="C15" s="85">
        <f>IF(ISTEXT(D15),MAX($C$6:$C14)+1,"")</f>
        <v>10</v>
      </c>
      <c r="D15" s="86" t="s">
        <v>9</v>
      </c>
      <c r="E15" s="217" t="s">
        <v>2190</v>
      </c>
      <c r="F15" s="228" t="s">
        <v>43</v>
      </c>
      <c r="G15" s="223" t="s">
        <v>486</v>
      </c>
      <c r="H15" s="268">
        <f>COUNTIFS(D:D,"=Important",F:F,"=Function Available")</f>
        <v>0</v>
      </c>
      <c r="I15" s="225">
        <f>VLOOKUP($D15,SpecData,2,FALSE)</f>
        <v>3</v>
      </c>
      <c r="J15" s="226">
        <f>VLOOKUP($F15,AvailabilityData,2,FALSE)</f>
        <v>0</v>
      </c>
      <c r="K15" s="227">
        <f>I15*J15</f>
        <v>0</v>
      </c>
      <c r="L15" s="35"/>
    </row>
    <row r="16" spans="2:12" ht="34.950000000000003" customHeight="1" x14ac:dyDescent="0.3">
      <c r="B16" s="84" t="str">
        <f t="shared" si="0"/>
        <v>GIS</v>
      </c>
      <c r="C16" s="85">
        <f>IF(ISTEXT(D16),MAX($C$6:$C15)+1,"")</f>
        <v>11</v>
      </c>
      <c r="D16" s="86" t="s">
        <v>11</v>
      </c>
      <c r="E16" s="174" t="s">
        <v>2066</v>
      </c>
      <c r="F16" s="228" t="s">
        <v>43</v>
      </c>
      <c r="G16" s="223" t="s">
        <v>488</v>
      </c>
      <c r="H16" s="268">
        <f>COUNTIFS(D:D,"=Important",F:F,"=Function Not Available")</f>
        <v>0</v>
      </c>
      <c r="I16" s="242">
        <f>VLOOKUP($D14,SpecData,2,FALSE)</f>
        <v>0</v>
      </c>
      <c r="J16" s="243">
        <f>VLOOKUP($F14,AvailabilityData,2,FALSE)</f>
        <v>0</v>
      </c>
      <c r="K16" s="234">
        <f t="shared" si="1"/>
        <v>0</v>
      </c>
      <c r="L16" s="36"/>
    </row>
    <row r="17" spans="2:12" ht="34.950000000000003" customHeight="1" x14ac:dyDescent="0.3">
      <c r="B17" s="98" t="str">
        <f t="shared" si="0"/>
        <v>GIS</v>
      </c>
      <c r="C17" s="85">
        <f>IF(ISTEXT(D17),MAX($C$6:$C16)+1,"")</f>
        <v>12</v>
      </c>
      <c r="D17" s="86" t="s">
        <v>9</v>
      </c>
      <c r="E17" s="203" t="s">
        <v>2067</v>
      </c>
      <c r="F17" s="231" t="s">
        <v>43</v>
      </c>
      <c r="G17" s="229" t="s">
        <v>490</v>
      </c>
      <c r="H17" s="268">
        <f>COUNTIFS(D:D,"=Important",F:F,"=Exception")</f>
        <v>0</v>
      </c>
      <c r="I17" s="242">
        <f t="shared" si="2"/>
        <v>1</v>
      </c>
      <c r="J17" s="243">
        <f t="shared" si="3"/>
        <v>0</v>
      </c>
      <c r="K17" s="234">
        <f t="shared" si="1"/>
        <v>0</v>
      </c>
      <c r="L17" s="38"/>
    </row>
    <row r="18" spans="2:12" ht="34.950000000000003" customHeight="1" x14ac:dyDescent="0.3">
      <c r="B18" s="98" t="str">
        <f t="shared" si="0"/>
        <v>GIS</v>
      </c>
      <c r="C18" s="85">
        <f>IF(ISTEXT(D18),MAX($C$6:$C17)+1,"")</f>
        <v>13</v>
      </c>
      <c r="D18" s="86" t="s">
        <v>9</v>
      </c>
      <c r="E18" s="175" t="s">
        <v>2068</v>
      </c>
      <c r="F18" s="228" t="s">
        <v>43</v>
      </c>
      <c r="G18" s="232" t="s">
        <v>492</v>
      </c>
      <c r="H18" s="268">
        <f>COUNTIFS(D:D,"=Minimal",F:F,"=Select From Drop Down")</f>
        <v>40</v>
      </c>
      <c r="I18" s="244">
        <f t="shared" si="2"/>
        <v>3</v>
      </c>
      <c r="J18" s="245">
        <f t="shared" si="3"/>
        <v>0</v>
      </c>
      <c r="K18" s="246">
        <f t="shared" si="1"/>
        <v>0</v>
      </c>
      <c r="L18" s="36"/>
    </row>
    <row r="19" spans="2:12" ht="46.2" customHeight="1" x14ac:dyDescent="0.3">
      <c r="B19" s="84" t="str">
        <f t="shared" si="0"/>
        <v>GIS</v>
      </c>
      <c r="C19" s="85">
        <f>IF(ISTEXT(D19),MAX($C$6:$C18)+1,"")</f>
        <v>14</v>
      </c>
      <c r="D19" s="86" t="s">
        <v>9</v>
      </c>
      <c r="E19" s="175" t="s">
        <v>2188</v>
      </c>
      <c r="F19" s="228" t="s">
        <v>43</v>
      </c>
      <c r="G19" s="229" t="s">
        <v>494</v>
      </c>
      <c r="H19" s="268">
        <f>COUNTIFS(D:D,"=Minimal",F:F,"=Function Available")</f>
        <v>0</v>
      </c>
      <c r="I19" s="242">
        <f t="shared" si="2"/>
        <v>3</v>
      </c>
      <c r="J19" s="243">
        <f t="shared" si="3"/>
        <v>0</v>
      </c>
      <c r="K19" s="234">
        <f t="shared" si="1"/>
        <v>0</v>
      </c>
      <c r="L19" s="36"/>
    </row>
    <row r="20" spans="2:12" ht="34.950000000000003" customHeight="1" x14ac:dyDescent="0.3">
      <c r="B20" s="84" t="str">
        <f t="shared" si="0"/>
        <v>GIS</v>
      </c>
      <c r="C20" s="85">
        <f>IF(ISTEXT(D20),MAX($C$6:$C19)+1,"")</f>
        <v>15</v>
      </c>
      <c r="D20" s="86" t="s">
        <v>11</v>
      </c>
      <c r="E20" s="175" t="s">
        <v>2069</v>
      </c>
      <c r="F20" s="228" t="s">
        <v>43</v>
      </c>
      <c r="G20" s="229" t="s">
        <v>496</v>
      </c>
      <c r="H20" s="268">
        <f>COUNTIFS(D:D,"=Minimal",F:F,"=Function Not Available")</f>
        <v>0</v>
      </c>
      <c r="I20" s="242">
        <f t="shared" si="2"/>
        <v>3</v>
      </c>
      <c r="J20" s="243">
        <f t="shared" si="3"/>
        <v>0</v>
      </c>
      <c r="K20" s="234">
        <f t="shared" si="1"/>
        <v>0</v>
      </c>
      <c r="L20" s="36"/>
    </row>
    <row r="21" spans="2:12" ht="34.950000000000003" customHeight="1" x14ac:dyDescent="0.3">
      <c r="B21" s="84" t="str">
        <f t="shared" si="0"/>
        <v>GIS</v>
      </c>
      <c r="C21" s="85">
        <f>IF(ISTEXT(D21),MAX($C$6:$C20)+1,"")</f>
        <v>16</v>
      </c>
      <c r="D21" s="86" t="s">
        <v>11</v>
      </c>
      <c r="E21" s="176" t="s">
        <v>2070</v>
      </c>
      <c r="F21" s="228" t="s">
        <v>43</v>
      </c>
      <c r="G21" s="229" t="s">
        <v>498</v>
      </c>
      <c r="H21" s="268">
        <f>COUNTIFS(D:D,"=Minimal",F:F,"=Exception")</f>
        <v>0</v>
      </c>
      <c r="I21" s="242">
        <f t="shared" si="2"/>
        <v>1</v>
      </c>
      <c r="J21" s="243">
        <f t="shared" si="3"/>
        <v>0</v>
      </c>
      <c r="K21" s="234">
        <f t="shared" si="1"/>
        <v>0</v>
      </c>
      <c r="L21" s="36"/>
    </row>
    <row r="22" spans="2:12" ht="34.950000000000003" customHeight="1" x14ac:dyDescent="0.3">
      <c r="B22" s="84" t="str">
        <f t="shared" si="0"/>
        <v>GIS</v>
      </c>
      <c r="C22" s="85">
        <f>IF(ISTEXT(D22),MAX($C$6:$C21)+1,"")</f>
        <v>17</v>
      </c>
      <c r="D22" s="86" t="s">
        <v>11</v>
      </c>
      <c r="E22" s="175" t="s">
        <v>2071</v>
      </c>
      <c r="F22" s="228" t="s">
        <v>43</v>
      </c>
      <c r="G22" s="223"/>
      <c r="H22" s="268"/>
      <c r="I22" s="242">
        <f t="shared" si="2"/>
        <v>1</v>
      </c>
      <c r="J22" s="243">
        <f t="shared" si="3"/>
        <v>0</v>
      </c>
      <c r="K22" s="234">
        <f t="shared" si="1"/>
        <v>0</v>
      </c>
      <c r="L22" s="36"/>
    </row>
    <row r="23" spans="2:12" ht="34.950000000000003" customHeight="1" x14ac:dyDescent="0.3">
      <c r="B23" s="84" t="str">
        <f t="shared" si="0"/>
        <v>GIS</v>
      </c>
      <c r="C23" s="85">
        <f>IF(ISTEXT(D23),MAX($C$6:$C22)+1,"")</f>
        <v>18</v>
      </c>
      <c r="D23" s="86" t="s">
        <v>11</v>
      </c>
      <c r="E23" s="175" t="s">
        <v>2072</v>
      </c>
      <c r="F23" s="277" t="s">
        <v>43</v>
      </c>
      <c r="G23" s="229"/>
      <c r="H23" s="247"/>
      <c r="I23" s="242">
        <f>VLOOKUP($D23,SpecData,2,FALSE)</f>
        <v>1</v>
      </c>
      <c r="J23" s="243">
        <f>VLOOKUP($F23,AvailabilityData,2,FALSE)</f>
        <v>0</v>
      </c>
      <c r="K23" s="234">
        <f t="shared" si="1"/>
        <v>0</v>
      </c>
      <c r="L23" s="35"/>
    </row>
    <row r="24" spans="2:12" ht="34.950000000000003" customHeight="1" x14ac:dyDescent="0.3">
      <c r="B24" s="84" t="str">
        <f t="shared" si="0"/>
        <v>GIS</v>
      </c>
      <c r="C24" s="85">
        <f>IF(ISTEXT(D24),MAX($C$6:$C23)+1,"")</f>
        <v>19</v>
      </c>
      <c r="D24" s="86" t="s">
        <v>11</v>
      </c>
      <c r="E24" s="175" t="s">
        <v>2073</v>
      </c>
      <c r="F24" s="228" t="s">
        <v>43</v>
      </c>
      <c r="G24" s="229"/>
      <c r="H24" s="247"/>
      <c r="I24" s="242">
        <f>VLOOKUP($D24,SpecData,2,FALSE)</f>
        <v>1</v>
      </c>
      <c r="J24" s="243">
        <f>VLOOKUP($F24,AvailabilityData,2,FALSE)</f>
        <v>0</v>
      </c>
      <c r="K24" s="234">
        <f t="shared" si="1"/>
        <v>0</v>
      </c>
      <c r="L24" s="36"/>
    </row>
    <row r="25" spans="2:12" ht="34.950000000000003" customHeight="1" x14ac:dyDescent="0.3">
      <c r="B25" s="84" t="str">
        <f t="shared" si="0"/>
        <v>GIS</v>
      </c>
      <c r="C25" s="85">
        <f>IF(ISTEXT(D25),MAX($C$6:$C24)+1,"")</f>
        <v>20</v>
      </c>
      <c r="D25" s="86" t="s">
        <v>11</v>
      </c>
      <c r="E25" s="175" t="s">
        <v>2074</v>
      </c>
      <c r="F25" s="228" t="s">
        <v>43</v>
      </c>
      <c r="G25" s="229"/>
      <c r="H25" s="247"/>
      <c r="I25" s="242">
        <f>VLOOKUP($D25,SpecData,2,FALSE)</f>
        <v>1</v>
      </c>
      <c r="J25" s="243">
        <f>VLOOKUP($F25,AvailabilityData,2,FALSE)</f>
        <v>0</v>
      </c>
      <c r="K25" s="234">
        <f t="shared" si="1"/>
        <v>0</v>
      </c>
      <c r="L25" s="35"/>
    </row>
    <row r="26" spans="2:12" ht="34.950000000000003" customHeight="1" x14ac:dyDescent="0.3">
      <c r="B26" s="84" t="str">
        <f t="shared" si="0"/>
        <v>GIS</v>
      </c>
      <c r="C26" s="85">
        <f>IF(ISTEXT(D26),MAX($C$6:$C25)+1,"")</f>
        <v>21</v>
      </c>
      <c r="D26" s="86" t="s">
        <v>11</v>
      </c>
      <c r="E26" s="175" t="s">
        <v>2075</v>
      </c>
      <c r="F26" s="228" t="s">
        <v>43</v>
      </c>
      <c r="G26" s="229"/>
      <c r="H26" s="247"/>
      <c r="I26" s="242">
        <f>VLOOKUP($D26,SpecData,2,FALSE)</f>
        <v>1</v>
      </c>
      <c r="J26" s="243">
        <f>VLOOKUP($F26,AvailabilityData,2,FALSE)</f>
        <v>0</v>
      </c>
      <c r="K26" s="234">
        <f t="shared" si="1"/>
        <v>0</v>
      </c>
      <c r="L26" s="37"/>
    </row>
    <row r="27" spans="2:12" ht="34.950000000000003" customHeight="1" x14ac:dyDescent="0.3">
      <c r="B27" s="84" t="str">
        <f t="shared" si="0"/>
        <v>GIS</v>
      </c>
      <c r="C27" s="85">
        <f>IF(ISTEXT(D27),MAX($C$6:$C26)+1,"")</f>
        <v>22</v>
      </c>
      <c r="D27" s="86" t="s">
        <v>11</v>
      </c>
      <c r="E27" s="175" t="s">
        <v>2076</v>
      </c>
      <c r="F27" s="228" t="s">
        <v>43</v>
      </c>
      <c r="G27" s="229"/>
      <c r="H27" s="247"/>
      <c r="I27" s="242">
        <f>VLOOKUP($D27,SpecData,2,FALSE)</f>
        <v>1</v>
      </c>
      <c r="J27" s="243">
        <f>VLOOKUP($F27,AvailabilityData,2,FALSE)</f>
        <v>0</v>
      </c>
      <c r="K27" s="234">
        <f t="shared" si="1"/>
        <v>0</v>
      </c>
      <c r="L27" s="36"/>
    </row>
    <row r="28" spans="2:12" ht="30" customHeight="1" x14ac:dyDescent="0.3">
      <c r="B28" s="105" t="str">
        <f t="shared" si="0"/>
        <v/>
      </c>
      <c r="C28" s="106" t="str">
        <f>IF(ISTEXT(D28),MAX($C$6:$C27)+1,"")</f>
        <v/>
      </c>
      <c r="D28" s="106"/>
      <c r="E28" s="157" t="s">
        <v>2077</v>
      </c>
      <c r="F28" s="142"/>
      <c r="G28" s="108"/>
      <c r="H28" s="108"/>
      <c r="I28" s="108"/>
      <c r="J28" s="108"/>
      <c r="K28" s="108"/>
      <c r="L28" s="108"/>
    </row>
    <row r="29" spans="2:12" ht="34.950000000000003" customHeight="1" x14ac:dyDescent="0.3">
      <c r="B29" s="84" t="str">
        <f t="shared" si="0"/>
        <v>GIS</v>
      </c>
      <c r="C29" s="85">
        <f>IF(ISTEXT(D29),MAX($C$6:$C27)+1,"")</f>
        <v>23</v>
      </c>
      <c r="D29" s="86" t="s">
        <v>9</v>
      </c>
      <c r="E29" s="180" t="s">
        <v>2078</v>
      </c>
      <c r="F29" s="228" t="s">
        <v>43</v>
      </c>
      <c r="G29" s="229"/>
      <c r="H29" s="247"/>
      <c r="I29" s="242">
        <f t="shared" ref="I29:I40" si="4">VLOOKUP($D29,SpecData,2,FALSE)</f>
        <v>3</v>
      </c>
      <c r="J29" s="243">
        <f t="shared" ref="J29:J40" si="5">VLOOKUP($F29,AvailabilityData,2,FALSE)</f>
        <v>0</v>
      </c>
      <c r="K29" s="234">
        <f t="shared" ref="K29:K40" si="6">I29*J29</f>
        <v>0</v>
      </c>
      <c r="L29" s="36"/>
    </row>
    <row r="30" spans="2:12" ht="34.950000000000003" customHeight="1" x14ac:dyDescent="0.3">
      <c r="B30" s="84" t="str">
        <f t="shared" si="0"/>
        <v>GIS</v>
      </c>
      <c r="C30" s="85">
        <f>IF(ISTEXT(D30),MAX($C$6:$C29)+1,"")</f>
        <v>24</v>
      </c>
      <c r="D30" s="86" t="s">
        <v>11</v>
      </c>
      <c r="E30" s="177" t="s">
        <v>2079</v>
      </c>
      <c r="F30" s="228" t="s">
        <v>43</v>
      </c>
      <c r="G30" s="229"/>
      <c r="H30" s="247"/>
      <c r="I30" s="242">
        <f t="shared" si="4"/>
        <v>1</v>
      </c>
      <c r="J30" s="243">
        <f t="shared" si="5"/>
        <v>0</v>
      </c>
      <c r="K30" s="234">
        <f t="shared" si="6"/>
        <v>0</v>
      </c>
      <c r="L30" s="36"/>
    </row>
    <row r="31" spans="2:12" ht="34.950000000000003" customHeight="1" x14ac:dyDescent="0.3">
      <c r="B31" s="84" t="str">
        <f t="shared" si="0"/>
        <v>GIS</v>
      </c>
      <c r="C31" s="85">
        <f>IF(ISTEXT(D31),MAX($C$6:$C30)+1,"")</f>
        <v>25</v>
      </c>
      <c r="D31" s="86" t="s">
        <v>9</v>
      </c>
      <c r="E31" s="177" t="s">
        <v>2080</v>
      </c>
      <c r="F31" s="228" t="s">
        <v>43</v>
      </c>
      <c r="G31" s="229"/>
      <c r="H31" s="247"/>
      <c r="I31" s="242">
        <f t="shared" si="4"/>
        <v>3</v>
      </c>
      <c r="J31" s="243">
        <f t="shared" si="5"/>
        <v>0</v>
      </c>
      <c r="K31" s="234">
        <f t="shared" si="6"/>
        <v>0</v>
      </c>
      <c r="L31" s="36"/>
    </row>
    <row r="32" spans="2:12" ht="34.950000000000003" customHeight="1" x14ac:dyDescent="0.3">
      <c r="B32" s="84" t="str">
        <f t="shared" si="0"/>
        <v>GIS</v>
      </c>
      <c r="C32" s="85">
        <f>IF(ISTEXT(D32),MAX($C$6:$C31)+1,"")</f>
        <v>26</v>
      </c>
      <c r="D32" s="86" t="s">
        <v>11</v>
      </c>
      <c r="E32" s="177" t="s">
        <v>2081</v>
      </c>
      <c r="F32" s="228" t="s">
        <v>43</v>
      </c>
      <c r="G32" s="229"/>
      <c r="H32" s="247"/>
      <c r="I32" s="242">
        <f t="shared" si="4"/>
        <v>1</v>
      </c>
      <c r="J32" s="243">
        <f t="shared" si="5"/>
        <v>0</v>
      </c>
      <c r="K32" s="234">
        <f t="shared" si="6"/>
        <v>0</v>
      </c>
      <c r="L32" s="36"/>
    </row>
    <row r="33" spans="2:12" ht="34.950000000000003" customHeight="1" x14ac:dyDescent="0.3">
      <c r="B33" s="84" t="str">
        <f t="shared" si="0"/>
        <v>GIS</v>
      </c>
      <c r="C33" s="85">
        <f>IF(ISTEXT(D33),MAX($C$6:$C32)+1,"")</f>
        <v>27</v>
      </c>
      <c r="D33" s="86" t="s">
        <v>9</v>
      </c>
      <c r="E33" s="177" t="s">
        <v>367</v>
      </c>
      <c r="F33" s="277" t="s">
        <v>43</v>
      </c>
      <c r="G33" s="229"/>
      <c r="H33" s="247"/>
      <c r="I33" s="242">
        <f t="shared" si="4"/>
        <v>3</v>
      </c>
      <c r="J33" s="243">
        <f t="shared" si="5"/>
        <v>0</v>
      </c>
      <c r="K33" s="234">
        <f t="shared" si="6"/>
        <v>0</v>
      </c>
      <c r="L33" s="35"/>
    </row>
    <row r="34" spans="2:12" ht="34.950000000000003" customHeight="1" x14ac:dyDescent="0.3">
      <c r="B34" s="84" t="str">
        <f t="shared" si="0"/>
        <v>GIS</v>
      </c>
      <c r="C34" s="85">
        <f>IF(ISTEXT(D34),MAX($C$6:$C33)+1,"")</f>
        <v>28</v>
      </c>
      <c r="D34" s="86" t="s">
        <v>9</v>
      </c>
      <c r="E34" s="177" t="s">
        <v>1167</v>
      </c>
      <c r="F34" s="228" t="s">
        <v>43</v>
      </c>
      <c r="G34" s="229"/>
      <c r="H34" s="247"/>
      <c r="I34" s="242">
        <f t="shared" si="4"/>
        <v>3</v>
      </c>
      <c r="J34" s="243">
        <f t="shared" si="5"/>
        <v>0</v>
      </c>
      <c r="K34" s="234">
        <f t="shared" si="6"/>
        <v>0</v>
      </c>
      <c r="L34" s="36"/>
    </row>
    <row r="35" spans="2:12" ht="34.950000000000003" customHeight="1" x14ac:dyDescent="0.3">
      <c r="B35" s="84" t="str">
        <f t="shared" si="0"/>
        <v>GIS</v>
      </c>
      <c r="C35" s="85">
        <f>IF(ISTEXT(D35),MAX($C$6:$C34)+1,"")</f>
        <v>29</v>
      </c>
      <c r="D35" s="86" t="s">
        <v>9</v>
      </c>
      <c r="E35" s="177" t="s">
        <v>2082</v>
      </c>
      <c r="F35" s="228" t="s">
        <v>43</v>
      </c>
      <c r="G35" s="229"/>
      <c r="H35" s="247"/>
      <c r="I35" s="242">
        <f t="shared" si="4"/>
        <v>3</v>
      </c>
      <c r="J35" s="243">
        <f t="shared" si="5"/>
        <v>0</v>
      </c>
      <c r="K35" s="234">
        <f t="shared" si="6"/>
        <v>0</v>
      </c>
      <c r="L35" s="36"/>
    </row>
    <row r="36" spans="2:12" ht="34.950000000000003" customHeight="1" x14ac:dyDescent="0.3">
      <c r="B36" s="84" t="str">
        <f t="shared" si="0"/>
        <v>GIS</v>
      </c>
      <c r="C36" s="85">
        <f>IF(ISTEXT(D36),MAX($C$6:$C35)+1,"")</f>
        <v>30</v>
      </c>
      <c r="D36" s="86" t="s">
        <v>9</v>
      </c>
      <c r="E36" s="177" t="s">
        <v>2083</v>
      </c>
      <c r="F36" s="228" t="s">
        <v>43</v>
      </c>
      <c r="G36" s="229"/>
      <c r="H36" s="247"/>
      <c r="I36" s="242">
        <f t="shared" si="4"/>
        <v>3</v>
      </c>
      <c r="J36" s="243">
        <f t="shared" si="5"/>
        <v>0</v>
      </c>
      <c r="K36" s="234">
        <f t="shared" si="6"/>
        <v>0</v>
      </c>
      <c r="L36" s="36"/>
    </row>
    <row r="37" spans="2:12" ht="34.950000000000003" customHeight="1" x14ac:dyDescent="0.3">
      <c r="B37" s="84" t="str">
        <f t="shared" si="0"/>
        <v>GIS</v>
      </c>
      <c r="C37" s="85">
        <f>IF(ISTEXT(D37),MAX($C$6:$C36)+1,"")</f>
        <v>31</v>
      </c>
      <c r="D37" s="86" t="s">
        <v>9</v>
      </c>
      <c r="E37" s="177" t="s">
        <v>2189</v>
      </c>
      <c r="F37" s="228" t="s">
        <v>43</v>
      </c>
      <c r="G37" s="229"/>
      <c r="H37" s="247"/>
      <c r="I37" s="242">
        <f t="shared" si="4"/>
        <v>3</v>
      </c>
      <c r="J37" s="243">
        <f t="shared" si="5"/>
        <v>0</v>
      </c>
      <c r="K37" s="234">
        <f t="shared" si="6"/>
        <v>0</v>
      </c>
      <c r="L37" s="36"/>
    </row>
    <row r="38" spans="2:12" ht="34.950000000000003" customHeight="1" x14ac:dyDescent="0.3">
      <c r="B38" s="84" t="str">
        <f t="shared" si="0"/>
        <v>GIS</v>
      </c>
      <c r="C38" s="85">
        <f>IF(ISTEXT(D38),MAX($C$6:$C37)+1,"")</f>
        <v>32</v>
      </c>
      <c r="D38" s="86" t="s">
        <v>9</v>
      </c>
      <c r="E38" s="177" t="s">
        <v>2084</v>
      </c>
      <c r="F38" s="228" t="s">
        <v>43</v>
      </c>
      <c r="G38" s="229"/>
      <c r="H38" s="247"/>
      <c r="I38" s="242">
        <f t="shared" si="4"/>
        <v>3</v>
      </c>
      <c r="J38" s="243">
        <f t="shared" si="5"/>
        <v>0</v>
      </c>
      <c r="K38" s="234">
        <f t="shared" si="6"/>
        <v>0</v>
      </c>
      <c r="L38" s="36"/>
    </row>
    <row r="39" spans="2:12" ht="34.950000000000003" customHeight="1" x14ac:dyDescent="0.3">
      <c r="B39" s="84" t="str">
        <f t="shared" si="0"/>
        <v>GIS</v>
      </c>
      <c r="C39" s="85">
        <f>IF(ISTEXT(D39),MAX($C$6:$C38)+1,"")</f>
        <v>33</v>
      </c>
      <c r="D39" s="86" t="s">
        <v>11</v>
      </c>
      <c r="E39" s="177" t="s">
        <v>2085</v>
      </c>
      <c r="F39" s="228" t="s">
        <v>43</v>
      </c>
      <c r="G39" s="229"/>
      <c r="H39" s="247"/>
      <c r="I39" s="242">
        <f t="shared" si="4"/>
        <v>1</v>
      </c>
      <c r="J39" s="243">
        <f t="shared" si="5"/>
        <v>0</v>
      </c>
      <c r="K39" s="234">
        <f t="shared" si="6"/>
        <v>0</v>
      </c>
      <c r="L39" s="36"/>
    </row>
    <row r="40" spans="2:12" ht="34.950000000000003" customHeight="1" x14ac:dyDescent="0.3">
      <c r="B40" s="84" t="str">
        <f t="shared" si="0"/>
        <v>GIS</v>
      </c>
      <c r="C40" s="85">
        <f>IF(ISTEXT(D40),MAX($C$6:$C39)+1,"")</f>
        <v>34</v>
      </c>
      <c r="D40" s="86" t="s">
        <v>41</v>
      </c>
      <c r="E40" s="177" t="s">
        <v>2086</v>
      </c>
      <c r="F40" s="228" t="s">
        <v>43</v>
      </c>
      <c r="G40" s="229"/>
      <c r="H40" s="247"/>
      <c r="I40" s="242">
        <f t="shared" si="4"/>
        <v>0</v>
      </c>
      <c r="J40" s="243">
        <f t="shared" si="5"/>
        <v>0</v>
      </c>
      <c r="K40" s="234">
        <f t="shared" si="6"/>
        <v>0</v>
      </c>
      <c r="L40" s="38"/>
    </row>
    <row r="41" spans="2:12" s="104" customFormat="1" ht="15.6" x14ac:dyDescent="0.3">
      <c r="B41" s="103" t="s">
        <v>2087</v>
      </c>
      <c r="C41" s="103"/>
      <c r="D41" s="103"/>
      <c r="E41" s="103"/>
      <c r="F41" s="142"/>
      <c r="G41" s="103"/>
      <c r="H41" s="103"/>
      <c r="I41" s="103"/>
      <c r="J41" s="103"/>
      <c r="K41" s="103"/>
      <c r="L41" s="103"/>
    </row>
    <row r="42" spans="2:12" ht="55.2" x14ac:dyDescent="0.3">
      <c r="B42" s="84" t="str">
        <f t="shared" ref="B42:B73" si="7">IF(C42="","",$B$5)</f>
        <v>GIS</v>
      </c>
      <c r="C42" s="85">
        <f>IF(ISTEXT(D42),MAX($C$6:$C40)+1,"")</f>
        <v>35</v>
      </c>
      <c r="D42" s="86" t="s">
        <v>11</v>
      </c>
      <c r="E42" s="173" t="s">
        <v>2088</v>
      </c>
      <c r="F42" s="228" t="s">
        <v>43</v>
      </c>
      <c r="G42" s="229"/>
      <c r="H42" s="247"/>
      <c r="I42" s="242">
        <f t="shared" ref="I42:I73" si="8">VLOOKUP($D42,SpecData,2,FALSE)</f>
        <v>1</v>
      </c>
      <c r="J42" s="243">
        <f t="shared" ref="J42:J73" si="9">VLOOKUP($F42,AvailabilityData,2,FALSE)</f>
        <v>0</v>
      </c>
      <c r="K42" s="234">
        <f t="shared" ref="K42:K73" si="10">I42*J42</f>
        <v>0</v>
      </c>
      <c r="L42" s="36"/>
    </row>
    <row r="43" spans="2:12" ht="34.950000000000003" customHeight="1" x14ac:dyDescent="0.3">
      <c r="B43" s="84" t="str">
        <f t="shared" si="7"/>
        <v>GIS</v>
      </c>
      <c r="C43" s="85">
        <f>IF(ISTEXT(D43),MAX($C$6:$C42)+1,"")</f>
        <v>36</v>
      </c>
      <c r="D43" s="86" t="s">
        <v>9</v>
      </c>
      <c r="E43" s="174" t="s">
        <v>2089</v>
      </c>
      <c r="F43" s="228" t="s">
        <v>43</v>
      </c>
      <c r="G43" s="229"/>
      <c r="H43" s="247"/>
      <c r="I43" s="242">
        <f t="shared" si="8"/>
        <v>3</v>
      </c>
      <c r="J43" s="243">
        <f t="shared" si="9"/>
        <v>0</v>
      </c>
      <c r="K43" s="234">
        <f t="shared" si="10"/>
        <v>0</v>
      </c>
      <c r="L43" s="36"/>
    </row>
    <row r="44" spans="2:12" ht="34.950000000000003" customHeight="1" x14ac:dyDescent="0.3">
      <c r="B44" s="84" t="str">
        <f t="shared" si="7"/>
        <v>GIS</v>
      </c>
      <c r="C44" s="85">
        <f>IF(ISTEXT(D44),MAX($C$6:$C43)+1,"")</f>
        <v>37</v>
      </c>
      <c r="D44" s="86" t="s">
        <v>11</v>
      </c>
      <c r="E44" s="174" t="s">
        <v>2090</v>
      </c>
      <c r="F44" s="228" t="s">
        <v>43</v>
      </c>
      <c r="G44" s="229"/>
      <c r="H44" s="247"/>
      <c r="I44" s="242">
        <f t="shared" si="8"/>
        <v>1</v>
      </c>
      <c r="J44" s="243">
        <f t="shared" si="9"/>
        <v>0</v>
      </c>
      <c r="K44" s="234">
        <f t="shared" si="10"/>
        <v>0</v>
      </c>
      <c r="L44" s="36"/>
    </row>
    <row r="45" spans="2:12" ht="34.950000000000003" customHeight="1" x14ac:dyDescent="0.3">
      <c r="B45" s="84" t="str">
        <f t="shared" si="7"/>
        <v>GIS</v>
      </c>
      <c r="C45" s="85">
        <f>IF(ISTEXT(D45),MAX($C$6:$C44)+1,"")</f>
        <v>38</v>
      </c>
      <c r="D45" s="86" t="s">
        <v>9</v>
      </c>
      <c r="E45" s="174" t="s">
        <v>2091</v>
      </c>
      <c r="F45" s="228" t="s">
        <v>43</v>
      </c>
      <c r="G45" s="229"/>
      <c r="H45" s="247"/>
      <c r="I45" s="242">
        <f t="shared" si="8"/>
        <v>3</v>
      </c>
      <c r="J45" s="243">
        <f t="shared" si="9"/>
        <v>0</v>
      </c>
      <c r="K45" s="234">
        <f t="shared" si="10"/>
        <v>0</v>
      </c>
      <c r="L45" s="36"/>
    </row>
    <row r="46" spans="2:12" ht="34.950000000000003" customHeight="1" x14ac:dyDescent="0.3">
      <c r="B46" s="84" t="str">
        <f t="shared" si="7"/>
        <v>GIS</v>
      </c>
      <c r="C46" s="85">
        <f>IF(ISTEXT(D46),MAX($C$6:$C45)+1,"")</f>
        <v>39</v>
      </c>
      <c r="D46" s="86" t="s">
        <v>11</v>
      </c>
      <c r="E46" s="175" t="s">
        <v>2092</v>
      </c>
      <c r="F46" s="278" t="s">
        <v>43</v>
      </c>
      <c r="G46" s="229"/>
      <c r="H46" s="247"/>
      <c r="I46" s="242">
        <f t="shared" si="8"/>
        <v>1</v>
      </c>
      <c r="J46" s="243">
        <f t="shared" si="9"/>
        <v>0</v>
      </c>
      <c r="K46" s="234">
        <f t="shared" si="10"/>
        <v>0</v>
      </c>
      <c r="L46" s="36"/>
    </row>
    <row r="47" spans="2:12" ht="34.950000000000003" customHeight="1" x14ac:dyDescent="0.3">
      <c r="B47" s="84" t="str">
        <f t="shared" si="7"/>
        <v>GIS</v>
      </c>
      <c r="C47" s="85">
        <f>IF(ISTEXT(D47),MAX($C$6:$C46)+1,"")</f>
        <v>40</v>
      </c>
      <c r="D47" s="86" t="s">
        <v>11</v>
      </c>
      <c r="E47" s="175" t="s">
        <v>2093</v>
      </c>
      <c r="F47" s="228" t="s">
        <v>43</v>
      </c>
      <c r="G47" s="223"/>
      <c r="H47" s="248"/>
      <c r="I47" s="225">
        <f t="shared" si="8"/>
        <v>1</v>
      </c>
      <c r="J47" s="226">
        <f t="shared" si="9"/>
        <v>0</v>
      </c>
      <c r="K47" s="227">
        <f t="shared" si="10"/>
        <v>0</v>
      </c>
      <c r="L47" s="36"/>
    </row>
    <row r="48" spans="2:12" ht="34.950000000000003" customHeight="1" x14ac:dyDescent="0.3">
      <c r="B48" s="84" t="str">
        <f t="shared" si="7"/>
        <v>GIS</v>
      </c>
      <c r="C48" s="85">
        <f>IF(ISTEXT(D48),MAX($C$6:$C47)+1,"")</f>
        <v>41</v>
      </c>
      <c r="D48" s="86" t="s">
        <v>10</v>
      </c>
      <c r="E48" s="175" t="s">
        <v>2094</v>
      </c>
      <c r="F48" s="228" t="s">
        <v>43</v>
      </c>
      <c r="G48" s="229"/>
      <c r="H48" s="247"/>
      <c r="I48" s="242">
        <f t="shared" si="8"/>
        <v>2</v>
      </c>
      <c r="J48" s="243">
        <f t="shared" si="9"/>
        <v>0</v>
      </c>
      <c r="K48" s="234">
        <f t="shared" si="10"/>
        <v>0</v>
      </c>
      <c r="L48" s="36"/>
    </row>
    <row r="49" spans="2:12" ht="34.950000000000003" customHeight="1" x14ac:dyDescent="0.3">
      <c r="B49" s="84" t="str">
        <f t="shared" si="7"/>
        <v>GIS</v>
      </c>
      <c r="C49" s="85">
        <f>IF(ISTEXT(D49),MAX($C$6:$C48)+1,"")</f>
        <v>42</v>
      </c>
      <c r="D49" s="86" t="s">
        <v>10</v>
      </c>
      <c r="E49" s="175" t="s">
        <v>2095</v>
      </c>
      <c r="F49" s="228" t="s">
        <v>43</v>
      </c>
      <c r="G49" s="229"/>
      <c r="H49" s="247"/>
      <c r="I49" s="242">
        <f t="shared" si="8"/>
        <v>2</v>
      </c>
      <c r="J49" s="243">
        <f t="shared" si="9"/>
        <v>0</v>
      </c>
      <c r="K49" s="234">
        <f t="shared" si="10"/>
        <v>0</v>
      </c>
      <c r="L49" s="36"/>
    </row>
    <row r="50" spans="2:12" ht="34.950000000000003" customHeight="1" x14ac:dyDescent="0.3">
      <c r="B50" s="84" t="str">
        <f t="shared" si="7"/>
        <v>GIS</v>
      </c>
      <c r="C50" s="85">
        <f>IF(ISTEXT(D50),MAX($C$6:$C49)+1,"")</f>
        <v>43</v>
      </c>
      <c r="D50" s="86" t="s">
        <v>11</v>
      </c>
      <c r="E50" s="175" t="s">
        <v>2096</v>
      </c>
      <c r="F50" s="228" t="s">
        <v>43</v>
      </c>
      <c r="G50" s="229"/>
      <c r="H50" s="247"/>
      <c r="I50" s="242">
        <f t="shared" si="8"/>
        <v>1</v>
      </c>
      <c r="J50" s="243">
        <f t="shared" si="9"/>
        <v>0</v>
      </c>
      <c r="K50" s="234">
        <f t="shared" si="10"/>
        <v>0</v>
      </c>
      <c r="L50" s="36"/>
    </row>
    <row r="51" spans="2:12" ht="34.950000000000003" customHeight="1" x14ac:dyDescent="0.3">
      <c r="B51" s="84" t="str">
        <f t="shared" si="7"/>
        <v>GIS</v>
      </c>
      <c r="C51" s="85">
        <f>IF(ISTEXT(D51),MAX($C$6:$C50)+1,"")</f>
        <v>44</v>
      </c>
      <c r="D51" s="86" t="s">
        <v>9</v>
      </c>
      <c r="E51" s="175" t="s">
        <v>2097</v>
      </c>
      <c r="F51" s="228" t="s">
        <v>43</v>
      </c>
      <c r="G51" s="229"/>
      <c r="H51" s="247"/>
      <c r="I51" s="242">
        <f t="shared" si="8"/>
        <v>3</v>
      </c>
      <c r="J51" s="243">
        <f t="shared" si="9"/>
        <v>0</v>
      </c>
      <c r="K51" s="234">
        <f t="shared" si="10"/>
        <v>0</v>
      </c>
      <c r="L51" s="36"/>
    </row>
    <row r="52" spans="2:12" ht="34.950000000000003" customHeight="1" x14ac:dyDescent="0.3">
      <c r="B52" s="137" t="str">
        <f t="shared" si="7"/>
        <v>GIS</v>
      </c>
      <c r="C52" s="138">
        <f>IF(ISTEXT(D52),MAX($C$6:$C51)+1,"")</f>
        <v>45</v>
      </c>
      <c r="D52" s="86" t="s">
        <v>9</v>
      </c>
      <c r="E52" s="176" t="s">
        <v>2098</v>
      </c>
      <c r="F52" s="277" t="s">
        <v>43</v>
      </c>
      <c r="G52" s="223"/>
      <c r="H52" s="248"/>
      <c r="I52" s="225">
        <f t="shared" si="8"/>
        <v>3</v>
      </c>
      <c r="J52" s="226">
        <f t="shared" si="9"/>
        <v>0</v>
      </c>
      <c r="K52" s="227">
        <f t="shared" si="10"/>
        <v>0</v>
      </c>
      <c r="L52" s="38"/>
    </row>
    <row r="53" spans="2:12" ht="34.950000000000003" customHeight="1" x14ac:dyDescent="0.3">
      <c r="B53" s="98" t="str">
        <f t="shared" si="7"/>
        <v>GIS</v>
      </c>
      <c r="C53" s="99">
        <f>IF(ISTEXT(D53),MAX($C$6:$C52)+1,"")</f>
        <v>46</v>
      </c>
      <c r="D53" s="86" t="s">
        <v>11</v>
      </c>
      <c r="E53" s="217" t="s">
        <v>2099</v>
      </c>
      <c r="F53" s="228" t="s">
        <v>43</v>
      </c>
      <c r="G53" s="229"/>
      <c r="H53" s="247"/>
      <c r="I53" s="242">
        <f t="shared" si="8"/>
        <v>1</v>
      </c>
      <c r="J53" s="243">
        <f t="shared" si="9"/>
        <v>0</v>
      </c>
      <c r="K53" s="234">
        <f t="shared" si="10"/>
        <v>0</v>
      </c>
      <c r="L53" s="35"/>
    </row>
    <row r="54" spans="2:12" ht="34.950000000000003" customHeight="1" x14ac:dyDescent="0.3">
      <c r="B54" s="98" t="str">
        <f t="shared" si="7"/>
        <v>GIS</v>
      </c>
      <c r="C54" s="99">
        <f>IF(ISTEXT(D54),MAX($C$6:$C53)+1,"")</f>
        <v>47</v>
      </c>
      <c r="D54" s="86" t="s">
        <v>11</v>
      </c>
      <c r="E54" s="217" t="s">
        <v>2100</v>
      </c>
      <c r="F54" s="228" t="s">
        <v>43</v>
      </c>
      <c r="G54" s="223"/>
      <c r="H54" s="248"/>
      <c r="I54" s="225">
        <f t="shared" si="8"/>
        <v>1</v>
      </c>
      <c r="J54" s="226">
        <f t="shared" si="9"/>
        <v>0</v>
      </c>
      <c r="K54" s="227">
        <f t="shared" si="10"/>
        <v>0</v>
      </c>
      <c r="L54" s="35"/>
    </row>
    <row r="55" spans="2:12" ht="34.950000000000003" customHeight="1" x14ac:dyDescent="0.3">
      <c r="B55" s="98" t="str">
        <f t="shared" si="7"/>
        <v>GIS</v>
      </c>
      <c r="C55" s="99">
        <f>IF(ISTEXT(D55),MAX($C$6:$C54)+1,"")</f>
        <v>48</v>
      </c>
      <c r="D55" s="86" t="s">
        <v>11</v>
      </c>
      <c r="E55" s="217" t="s">
        <v>2101</v>
      </c>
      <c r="F55" s="277" t="s">
        <v>43</v>
      </c>
      <c r="G55" s="229"/>
      <c r="H55" s="247"/>
      <c r="I55" s="242">
        <f t="shared" si="8"/>
        <v>1</v>
      </c>
      <c r="J55" s="243">
        <f t="shared" si="9"/>
        <v>0</v>
      </c>
      <c r="K55" s="234">
        <f t="shared" si="10"/>
        <v>0</v>
      </c>
      <c r="L55" s="35"/>
    </row>
    <row r="56" spans="2:12" ht="34.950000000000003" customHeight="1" x14ac:dyDescent="0.3">
      <c r="B56" s="98" t="str">
        <f t="shared" si="7"/>
        <v>GIS</v>
      </c>
      <c r="C56" s="99">
        <f>IF(ISTEXT(D56),MAX($C$6:$C55)+1,"")</f>
        <v>49</v>
      </c>
      <c r="D56" s="86" t="s">
        <v>11</v>
      </c>
      <c r="E56" s="217" t="s">
        <v>2102</v>
      </c>
      <c r="F56" s="228" t="s">
        <v>43</v>
      </c>
      <c r="G56" s="223"/>
      <c r="H56" s="248"/>
      <c r="I56" s="225">
        <f t="shared" si="8"/>
        <v>1</v>
      </c>
      <c r="J56" s="226">
        <f t="shared" si="9"/>
        <v>0</v>
      </c>
      <c r="K56" s="227">
        <f t="shared" si="10"/>
        <v>0</v>
      </c>
      <c r="L56" s="35"/>
    </row>
    <row r="57" spans="2:12" ht="34.950000000000003" customHeight="1" x14ac:dyDescent="0.3">
      <c r="B57" s="98" t="str">
        <f t="shared" si="7"/>
        <v>GIS</v>
      </c>
      <c r="C57" s="99">
        <f>IF(ISTEXT(D57),MAX($C$6:$C56)+1,"")</f>
        <v>50</v>
      </c>
      <c r="D57" s="86" t="s">
        <v>10</v>
      </c>
      <c r="E57" s="217" t="s">
        <v>2103</v>
      </c>
      <c r="F57" s="228" t="s">
        <v>43</v>
      </c>
      <c r="G57" s="229"/>
      <c r="H57" s="247"/>
      <c r="I57" s="242">
        <f t="shared" si="8"/>
        <v>2</v>
      </c>
      <c r="J57" s="243">
        <f t="shared" si="9"/>
        <v>0</v>
      </c>
      <c r="K57" s="234">
        <f t="shared" si="10"/>
        <v>0</v>
      </c>
      <c r="L57" s="35"/>
    </row>
    <row r="58" spans="2:12" ht="34.950000000000003" customHeight="1" x14ac:dyDescent="0.3">
      <c r="B58" s="98" t="str">
        <f t="shared" si="7"/>
        <v>GIS</v>
      </c>
      <c r="C58" s="99">
        <f>IF(ISTEXT(D58),MAX($C$6:$C57)+1,"")</f>
        <v>51</v>
      </c>
      <c r="D58" s="86" t="s">
        <v>10</v>
      </c>
      <c r="E58" s="217" t="s">
        <v>2104</v>
      </c>
      <c r="F58" s="277" t="s">
        <v>43</v>
      </c>
      <c r="G58" s="223"/>
      <c r="H58" s="248"/>
      <c r="I58" s="225">
        <f t="shared" si="8"/>
        <v>2</v>
      </c>
      <c r="J58" s="226">
        <f t="shared" si="9"/>
        <v>0</v>
      </c>
      <c r="K58" s="227">
        <f t="shared" si="10"/>
        <v>0</v>
      </c>
      <c r="L58" s="35"/>
    </row>
    <row r="59" spans="2:12" ht="34.950000000000003" customHeight="1" x14ac:dyDescent="0.3">
      <c r="B59" s="98" t="str">
        <f t="shared" si="7"/>
        <v>GIS</v>
      </c>
      <c r="C59" s="99">
        <f>IF(ISTEXT(D59),MAX($C$6:$C58)+1,"")</f>
        <v>52</v>
      </c>
      <c r="D59" s="86" t="s">
        <v>11</v>
      </c>
      <c r="E59" s="217" t="s">
        <v>2105</v>
      </c>
      <c r="F59" s="228" t="s">
        <v>43</v>
      </c>
      <c r="G59" s="229"/>
      <c r="H59" s="247"/>
      <c r="I59" s="242">
        <f t="shared" si="8"/>
        <v>1</v>
      </c>
      <c r="J59" s="243">
        <f t="shared" si="9"/>
        <v>0</v>
      </c>
      <c r="K59" s="234">
        <f t="shared" si="10"/>
        <v>0</v>
      </c>
      <c r="L59" s="35"/>
    </row>
    <row r="60" spans="2:12" ht="34.950000000000003" customHeight="1" x14ac:dyDescent="0.3">
      <c r="B60" s="98" t="str">
        <f t="shared" si="7"/>
        <v>GIS</v>
      </c>
      <c r="C60" s="99">
        <f>IF(ISTEXT(D60),MAX($C$6:$C59)+1,"")</f>
        <v>53</v>
      </c>
      <c r="D60" s="86" t="s">
        <v>11</v>
      </c>
      <c r="E60" s="217" t="s">
        <v>2106</v>
      </c>
      <c r="F60" s="228" t="s">
        <v>43</v>
      </c>
      <c r="G60" s="223"/>
      <c r="H60" s="248"/>
      <c r="I60" s="225">
        <f t="shared" si="8"/>
        <v>1</v>
      </c>
      <c r="J60" s="226">
        <f t="shared" si="9"/>
        <v>0</v>
      </c>
      <c r="K60" s="227">
        <f t="shared" si="10"/>
        <v>0</v>
      </c>
      <c r="L60" s="35"/>
    </row>
    <row r="61" spans="2:12" ht="34.950000000000003" customHeight="1" x14ac:dyDescent="0.3">
      <c r="B61" s="98" t="str">
        <f t="shared" si="7"/>
        <v>GIS</v>
      </c>
      <c r="C61" s="99">
        <f>IF(ISTEXT(D61),MAX($C$6:$C60)+1,"")</f>
        <v>54</v>
      </c>
      <c r="D61" s="86" t="s">
        <v>11</v>
      </c>
      <c r="E61" s="217" t="s">
        <v>2107</v>
      </c>
      <c r="F61" s="228" t="s">
        <v>43</v>
      </c>
      <c r="G61" s="229"/>
      <c r="H61" s="247"/>
      <c r="I61" s="242">
        <f t="shared" si="8"/>
        <v>1</v>
      </c>
      <c r="J61" s="243">
        <f t="shared" si="9"/>
        <v>0</v>
      </c>
      <c r="K61" s="234">
        <f t="shared" si="10"/>
        <v>0</v>
      </c>
      <c r="L61" s="35"/>
    </row>
    <row r="62" spans="2:12" ht="34.950000000000003" customHeight="1" x14ac:dyDescent="0.3">
      <c r="B62" s="98" t="str">
        <f t="shared" si="7"/>
        <v>GIS</v>
      </c>
      <c r="C62" s="99">
        <f>IF(ISTEXT(D62),MAX($C$6:$C61)+1,"")</f>
        <v>55</v>
      </c>
      <c r="D62" s="86" t="s">
        <v>11</v>
      </c>
      <c r="E62" s="217" t="s">
        <v>2108</v>
      </c>
      <c r="F62" s="277" t="s">
        <v>43</v>
      </c>
      <c r="G62" s="223"/>
      <c r="H62" s="248"/>
      <c r="I62" s="225">
        <f t="shared" si="8"/>
        <v>1</v>
      </c>
      <c r="J62" s="226">
        <f t="shared" si="9"/>
        <v>0</v>
      </c>
      <c r="K62" s="227">
        <f t="shared" si="10"/>
        <v>0</v>
      </c>
      <c r="L62" s="35"/>
    </row>
    <row r="63" spans="2:12" ht="34.950000000000003" customHeight="1" x14ac:dyDescent="0.3">
      <c r="B63" s="98" t="str">
        <f t="shared" si="7"/>
        <v>GIS</v>
      </c>
      <c r="C63" s="99">
        <f>IF(ISTEXT(D63),MAX($C$6:$C62)+1,"")</f>
        <v>56</v>
      </c>
      <c r="D63" s="86" t="s">
        <v>11</v>
      </c>
      <c r="E63" s="217" t="s">
        <v>2109</v>
      </c>
      <c r="F63" s="228" t="s">
        <v>43</v>
      </c>
      <c r="G63" s="229"/>
      <c r="H63" s="247"/>
      <c r="I63" s="242">
        <f t="shared" si="8"/>
        <v>1</v>
      </c>
      <c r="J63" s="243">
        <f t="shared" si="9"/>
        <v>0</v>
      </c>
      <c r="K63" s="234">
        <f t="shared" si="10"/>
        <v>0</v>
      </c>
      <c r="L63" s="35"/>
    </row>
    <row r="64" spans="2:12" ht="30" customHeight="1" x14ac:dyDescent="0.3">
      <c r="B64" s="105" t="str">
        <f t="shared" si="7"/>
        <v/>
      </c>
      <c r="C64" s="106" t="str">
        <f>IF(ISTEXT(D64),MAX($C$6:$C63)+1,"")</f>
        <v/>
      </c>
      <c r="D64" s="106"/>
      <c r="E64" s="157" t="s">
        <v>2110</v>
      </c>
      <c r="F64" s="142"/>
      <c r="G64" s="108"/>
      <c r="H64" s="108"/>
      <c r="I64" s="108"/>
      <c r="J64" s="108"/>
      <c r="K64" s="108"/>
      <c r="L64" s="108"/>
    </row>
    <row r="65" spans="2:12" ht="34.950000000000003" customHeight="1" x14ac:dyDescent="0.3">
      <c r="B65" s="98" t="str">
        <f t="shared" si="7"/>
        <v>GIS</v>
      </c>
      <c r="C65" s="99">
        <f>IF(ISTEXT(D65),MAX($C$6:$C63)+1,"")</f>
        <v>57</v>
      </c>
      <c r="D65" s="86" t="s">
        <v>9</v>
      </c>
      <c r="E65" s="218" t="s">
        <v>2111</v>
      </c>
      <c r="F65" s="277" t="s">
        <v>43</v>
      </c>
      <c r="G65" s="223"/>
      <c r="H65" s="248"/>
      <c r="I65" s="225">
        <f t="shared" si="8"/>
        <v>3</v>
      </c>
      <c r="J65" s="226">
        <f t="shared" si="9"/>
        <v>0</v>
      </c>
      <c r="K65" s="227">
        <f t="shared" si="10"/>
        <v>0</v>
      </c>
      <c r="L65" s="35"/>
    </row>
    <row r="66" spans="2:12" ht="34.950000000000003" customHeight="1" x14ac:dyDescent="0.3">
      <c r="B66" s="98" t="str">
        <f t="shared" si="7"/>
        <v>GIS</v>
      </c>
      <c r="C66" s="99">
        <f>IF(ISTEXT(D66),MAX($C$6:$C65)+1,"")</f>
        <v>58</v>
      </c>
      <c r="D66" s="86" t="s">
        <v>11</v>
      </c>
      <c r="E66" s="218" t="s">
        <v>2112</v>
      </c>
      <c r="F66" s="228" t="s">
        <v>43</v>
      </c>
      <c r="G66" s="229"/>
      <c r="H66" s="247"/>
      <c r="I66" s="242">
        <f t="shared" si="8"/>
        <v>1</v>
      </c>
      <c r="J66" s="243">
        <f t="shared" si="9"/>
        <v>0</v>
      </c>
      <c r="K66" s="234">
        <f t="shared" si="10"/>
        <v>0</v>
      </c>
      <c r="L66" s="35"/>
    </row>
    <row r="67" spans="2:12" ht="34.950000000000003" customHeight="1" x14ac:dyDescent="0.3">
      <c r="B67" s="98" t="str">
        <f t="shared" si="7"/>
        <v>GIS</v>
      </c>
      <c r="C67" s="99">
        <f>IF(ISTEXT(D67),MAX($C$6:$C66)+1,"")</f>
        <v>59</v>
      </c>
      <c r="D67" s="86" t="s">
        <v>9</v>
      </c>
      <c r="E67" s="218" t="s">
        <v>2113</v>
      </c>
      <c r="F67" s="228" t="s">
        <v>43</v>
      </c>
      <c r="G67" s="223"/>
      <c r="H67" s="248"/>
      <c r="I67" s="225">
        <f t="shared" si="8"/>
        <v>3</v>
      </c>
      <c r="J67" s="226">
        <f t="shared" si="9"/>
        <v>0</v>
      </c>
      <c r="K67" s="227">
        <f t="shared" si="10"/>
        <v>0</v>
      </c>
      <c r="L67" s="35"/>
    </row>
    <row r="68" spans="2:12" ht="34.950000000000003" customHeight="1" x14ac:dyDescent="0.3">
      <c r="B68" s="98" t="str">
        <f t="shared" si="7"/>
        <v>GIS</v>
      </c>
      <c r="C68" s="99">
        <f>IF(ISTEXT(D68),MAX($C$6:$C67)+1,"")</f>
        <v>60</v>
      </c>
      <c r="D68" s="86" t="s">
        <v>10</v>
      </c>
      <c r="E68" s="218" t="s">
        <v>2114</v>
      </c>
      <c r="F68" s="228" t="s">
        <v>43</v>
      </c>
      <c r="G68" s="229"/>
      <c r="H68" s="247"/>
      <c r="I68" s="242">
        <f t="shared" si="8"/>
        <v>2</v>
      </c>
      <c r="J68" s="243">
        <f t="shared" si="9"/>
        <v>0</v>
      </c>
      <c r="K68" s="234">
        <f t="shared" si="10"/>
        <v>0</v>
      </c>
      <c r="L68" s="35"/>
    </row>
    <row r="69" spans="2:12" ht="34.950000000000003" customHeight="1" x14ac:dyDescent="0.3">
      <c r="B69" s="98" t="str">
        <f t="shared" si="7"/>
        <v>GIS</v>
      </c>
      <c r="C69" s="99">
        <f>IF(ISTEXT(D69),MAX($C$6:$C68)+1,"")</f>
        <v>61</v>
      </c>
      <c r="D69" s="86" t="s">
        <v>10</v>
      </c>
      <c r="E69" s="218" t="s">
        <v>2115</v>
      </c>
      <c r="F69" s="228" t="s">
        <v>43</v>
      </c>
      <c r="G69" s="223"/>
      <c r="H69" s="248"/>
      <c r="I69" s="225">
        <f t="shared" si="8"/>
        <v>2</v>
      </c>
      <c r="J69" s="226">
        <f t="shared" si="9"/>
        <v>0</v>
      </c>
      <c r="K69" s="227">
        <f t="shared" si="10"/>
        <v>0</v>
      </c>
      <c r="L69" s="35"/>
    </row>
    <row r="70" spans="2:12" ht="34.950000000000003" customHeight="1" x14ac:dyDescent="0.3">
      <c r="B70" s="98" t="str">
        <f t="shared" si="7"/>
        <v>GIS</v>
      </c>
      <c r="C70" s="99">
        <f>IF(ISTEXT(D70),MAX($C$6:$C69)+1,"")</f>
        <v>62</v>
      </c>
      <c r="D70" s="86" t="s">
        <v>10</v>
      </c>
      <c r="E70" s="218" t="s">
        <v>2116</v>
      </c>
      <c r="F70" s="228" t="s">
        <v>43</v>
      </c>
      <c r="G70" s="229"/>
      <c r="H70" s="247"/>
      <c r="I70" s="242">
        <f t="shared" si="8"/>
        <v>2</v>
      </c>
      <c r="J70" s="243">
        <f t="shared" si="9"/>
        <v>0</v>
      </c>
      <c r="K70" s="234">
        <f t="shared" si="10"/>
        <v>0</v>
      </c>
      <c r="L70" s="35"/>
    </row>
    <row r="71" spans="2:12" ht="34.950000000000003" customHeight="1" x14ac:dyDescent="0.3">
      <c r="B71" s="98" t="str">
        <f t="shared" si="7"/>
        <v>GIS</v>
      </c>
      <c r="C71" s="99">
        <f>IF(ISTEXT(D71),MAX($C$6:$C70)+1,"")</f>
        <v>63</v>
      </c>
      <c r="D71" s="86" t="s">
        <v>10</v>
      </c>
      <c r="E71" s="218" t="s">
        <v>2117</v>
      </c>
      <c r="F71" s="228" t="s">
        <v>43</v>
      </c>
      <c r="G71" s="223"/>
      <c r="H71" s="248"/>
      <c r="I71" s="225">
        <f t="shared" si="8"/>
        <v>2</v>
      </c>
      <c r="J71" s="226">
        <f t="shared" si="9"/>
        <v>0</v>
      </c>
      <c r="K71" s="227">
        <f t="shared" si="10"/>
        <v>0</v>
      </c>
      <c r="L71" s="35"/>
    </row>
    <row r="72" spans="2:12" ht="34.950000000000003" customHeight="1" x14ac:dyDescent="0.3">
      <c r="B72" s="98" t="str">
        <f t="shared" si="7"/>
        <v>GIS</v>
      </c>
      <c r="C72" s="99">
        <f>IF(ISTEXT(D72),MAX($C$6:$C71)+1,"")</f>
        <v>64</v>
      </c>
      <c r="D72" s="86" t="s">
        <v>10</v>
      </c>
      <c r="E72" s="218" t="s">
        <v>2118</v>
      </c>
      <c r="F72" s="228" t="s">
        <v>43</v>
      </c>
      <c r="G72" s="229"/>
      <c r="H72" s="247"/>
      <c r="I72" s="242">
        <f t="shared" si="8"/>
        <v>2</v>
      </c>
      <c r="J72" s="243">
        <f t="shared" si="9"/>
        <v>0</v>
      </c>
      <c r="K72" s="234">
        <f t="shared" si="10"/>
        <v>0</v>
      </c>
      <c r="L72" s="35"/>
    </row>
    <row r="73" spans="2:12" ht="34.950000000000003" customHeight="1" x14ac:dyDescent="0.3">
      <c r="B73" s="98" t="str">
        <f t="shared" si="7"/>
        <v>GIS</v>
      </c>
      <c r="C73" s="99">
        <f>IF(ISTEXT(D73),MAX($C$6:$C72)+1,"")</f>
        <v>65</v>
      </c>
      <c r="D73" s="86" t="s">
        <v>10</v>
      </c>
      <c r="E73" s="218" t="s">
        <v>2119</v>
      </c>
      <c r="F73" s="228" t="s">
        <v>43</v>
      </c>
      <c r="G73" s="223"/>
      <c r="H73" s="248"/>
      <c r="I73" s="225">
        <f t="shared" si="8"/>
        <v>2</v>
      </c>
      <c r="J73" s="226">
        <f t="shared" si="9"/>
        <v>0</v>
      </c>
      <c r="K73" s="227">
        <f t="shared" si="10"/>
        <v>0</v>
      </c>
      <c r="L73" s="35"/>
    </row>
    <row r="74" spans="2:12" ht="34.950000000000003" customHeight="1" x14ac:dyDescent="0.3">
      <c r="B74" s="98" t="str">
        <f t="shared" ref="B74:B105" si="11">IF(C74="","",$B$5)</f>
        <v>GIS</v>
      </c>
      <c r="C74" s="99">
        <f>IF(ISTEXT(D74),MAX($C$6:$C73)+1,"")</f>
        <v>66</v>
      </c>
      <c r="D74" s="86" t="s">
        <v>10</v>
      </c>
      <c r="E74" s="218" t="s">
        <v>2120</v>
      </c>
      <c r="F74" s="228" t="s">
        <v>43</v>
      </c>
      <c r="G74" s="229"/>
      <c r="H74" s="247"/>
      <c r="I74" s="242">
        <f t="shared" ref="I74:I105" si="12">VLOOKUP($D74,SpecData,2,FALSE)</f>
        <v>2</v>
      </c>
      <c r="J74" s="243">
        <f t="shared" ref="J74:J105" si="13">VLOOKUP($F74,AvailabilityData,2,FALSE)</f>
        <v>0</v>
      </c>
      <c r="K74" s="234">
        <f t="shared" ref="K74:K105" si="14">I74*J74</f>
        <v>0</v>
      </c>
      <c r="L74" s="35"/>
    </row>
    <row r="75" spans="2:12" ht="34.950000000000003" customHeight="1" x14ac:dyDescent="0.3">
      <c r="B75" s="98" t="str">
        <f t="shared" si="11"/>
        <v>GIS</v>
      </c>
      <c r="C75" s="99">
        <f>IF(ISTEXT(D75),MAX($C$6:$C74)+1,"")</f>
        <v>67</v>
      </c>
      <c r="D75" s="86" t="s">
        <v>9</v>
      </c>
      <c r="E75" s="218" t="s">
        <v>2121</v>
      </c>
      <c r="F75" s="228" t="s">
        <v>43</v>
      </c>
      <c r="G75" s="223"/>
      <c r="H75" s="248"/>
      <c r="I75" s="225">
        <f t="shared" si="12"/>
        <v>3</v>
      </c>
      <c r="J75" s="226">
        <f t="shared" si="13"/>
        <v>0</v>
      </c>
      <c r="K75" s="227">
        <f t="shared" si="14"/>
        <v>0</v>
      </c>
      <c r="L75" s="35"/>
    </row>
    <row r="76" spans="2:12" ht="34.950000000000003" customHeight="1" x14ac:dyDescent="0.3">
      <c r="B76" s="98" t="str">
        <f t="shared" si="11"/>
        <v>GIS</v>
      </c>
      <c r="C76" s="99">
        <f>IF(ISTEXT(D76),MAX($C$6:$C75)+1,"")</f>
        <v>68</v>
      </c>
      <c r="D76" s="86" t="s">
        <v>9</v>
      </c>
      <c r="E76" s="218" t="s">
        <v>2122</v>
      </c>
      <c r="F76" s="228" t="s">
        <v>43</v>
      </c>
      <c r="G76" s="229"/>
      <c r="H76" s="247"/>
      <c r="I76" s="242">
        <f t="shared" si="12"/>
        <v>3</v>
      </c>
      <c r="J76" s="243">
        <f t="shared" si="13"/>
        <v>0</v>
      </c>
      <c r="K76" s="234">
        <f t="shared" si="14"/>
        <v>0</v>
      </c>
      <c r="L76" s="35"/>
    </row>
    <row r="77" spans="2:12" ht="34.950000000000003" customHeight="1" x14ac:dyDescent="0.3">
      <c r="B77" s="98" t="str">
        <f t="shared" si="11"/>
        <v>GIS</v>
      </c>
      <c r="C77" s="99">
        <f>IF(ISTEXT(D77),MAX($C$6:$C76)+1,"")</f>
        <v>69</v>
      </c>
      <c r="D77" s="86" t="s">
        <v>11</v>
      </c>
      <c r="E77" s="218" t="s">
        <v>2123</v>
      </c>
      <c r="F77" s="228" t="s">
        <v>43</v>
      </c>
      <c r="G77" s="223"/>
      <c r="H77" s="248"/>
      <c r="I77" s="225">
        <f t="shared" si="12"/>
        <v>1</v>
      </c>
      <c r="J77" s="226">
        <f t="shared" si="13"/>
        <v>0</v>
      </c>
      <c r="K77" s="227">
        <f t="shared" si="14"/>
        <v>0</v>
      </c>
      <c r="L77" s="35"/>
    </row>
    <row r="78" spans="2:12" ht="34.950000000000003" customHeight="1" x14ac:dyDescent="0.3">
      <c r="B78" s="98" t="str">
        <f t="shared" si="11"/>
        <v>GIS</v>
      </c>
      <c r="C78" s="99">
        <f>IF(ISTEXT(D78),MAX($C$6:$C77)+1,"")</f>
        <v>70</v>
      </c>
      <c r="D78" s="86" t="s">
        <v>9</v>
      </c>
      <c r="E78" s="218" t="s">
        <v>2124</v>
      </c>
      <c r="F78" s="228" t="s">
        <v>43</v>
      </c>
      <c r="G78" s="229"/>
      <c r="H78" s="247"/>
      <c r="I78" s="242">
        <f t="shared" si="12"/>
        <v>3</v>
      </c>
      <c r="J78" s="243">
        <f t="shared" si="13"/>
        <v>0</v>
      </c>
      <c r="K78" s="234">
        <f t="shared" si="14"/>
        <v>0</v>
      </c>
      <c r="L78" s="35"/>
    </row>
    <row r="79" spans="2:12" ht="34.950000000000003" customHeight="1" x14ac:dyDescent="0.3">
      <c r="B79" s="98" t="str">
        <f t="shared" si="11"/>
        <v>GIS</v>
      </c>
      <c r="C79" s="99">
        <f>IF(ISTEXT(D79),MAX($C$6:$C78)+1,"")</f>
        <v>71</v>
      </c>
      <c r="D79" s="86" t="s">
        <v>9</v>
      </c>
      <c r="E79" s="218" t="s">
        <v>2125</v>
      </c>
      <c r="F79" s="228" t="s">
        <v>43</v>
      </c>
      <c r="G79" s="223"/>
      <c r="H79" s="248"/>
      <c r="I79" s="225">
        <f t="shared" si="12"/>
        <v>3</v>
      </c>
      <c r="J79" s="226">
        <f t="shared" si="13"/>
        <v>0</v>
      </c>
      <c r="K79" s="227">
        <f t="shared" si="14"/>
        <v>0</v>
      </c>
      <c r="L79" s="35"/>
    </row>
    <row r="80" spans="2:12" ht="34.950000000000003" customHeight="1" x14ac:dyDescent="0.3">
      <c r="B80" s="98" t="str">
        <f t="shared" si="11"/>
        <v>GIS</v>
      </c>
      <c r="C80" s="99">
        <f>IF(ISTEXT(D80),MAX($C$6:$C79)+1,"")</f>
        <v>72</v>
      </c>
      <c r="D80" s="86" t="s">
        <v>11</v>
      </c>
      <c r="E80" s="218" t="s">
        <v>2126</v>
      </c>
      <c r="F80" s="228" t="s">
        <v>43</v>
      </c>
      <c r="G80" s="229"/>
      <c r="H80" s="247"/>
      <c r="I80" s="242">
        <f t="shared" si="12"/>
        <v>1</v>
      </c>
      <c r="J80" s="243">
        <f t="shared" si="13"/>
        <v>0</v>
      </c>
      <c r="K80" s="234">
        <f t="shared" si="14"/>
        <v>0</v>
      </c>
      <c r="L80" s="35"/>
    </row>
    <row r="81" spans="2:12" ht="34.950000000000003" customHeight="1" x14ac:dyDescent="0.3">
      <c r="B81" s="98" t="str">
        <f t="shared" si="11"/>
        <v>GIS</v>
      </c>
      <c r="C81" s="99">
        <f>IF(ISTEXT(D81),MAX($C$6:$C80)+1,"")</f>
        <v>73</v>
      </c>
      <c r="D81" s="86" t="s">
        <v>9</v>
      </c>
      <c r="E81" s="218" t="s">
        <v>2127</v>
      </c>
      <c r="F81" s="228" t="s">
        <v>43</v>
      </c>
      <c r="G81" s="223"/>
      <c r="H81" s="248"/>
      <c r="I81" s="225">
        <f t="shared" si="12"/>
        <v>3</v>
      </c>
      <c r="J81" s="226">
        <f t="shared" si="13"/>
        <v>0</v>
      </c>
      <c r="K81" s="227">
        <f t="shared" si="14"/>
        <v>0</v>
      </c>
      <c r="L81" s="35"/>
    </row>
    <row r="82" spans="2:12" ht="34.950000000000003" customHeight="1" x14ac:dyDescent="0.3">
      <c r="B82" s="98" t="str">
        <f t="shared" si="11"/>
        <v>GIS</v>
      </c>
      <c r="C82" s="99">
        <f>IF(ISTEXT(D82),MAX($C$6:$C81)+1,"")</f>
        <v>74</v>
      </c>
      <c r="D82" s="86" t="s">
        <v>11</v>
      </c>
      <c r="E82" s="218" t="s">
        <v>2128</v>
      </c>
      <c r="F82" s="228" t="s">
        <v>43</v>
      </c>
      <c r="G82" s="229"/>
      <c r="H82" s="247"/>
      <c r="I82" s="242">
        <f t="shared" si="12"/>
        <v>1</v>
      </c>
      <c r="J82" s="243">
        <f t="shared" si="13"/>
        <v>0</v>
      </c>
      <c r="K82" s="234">
        <f t="shared" si="14"/>
        <v>0</v>
      </c>
      <c r="L82" s="35"/>
    </row>
    <row r="83" spans="2:12" ht="34.950000000000003" customHeight="1" x14ac:dyDescent="0.3">
      <c r="B83" s="98" t="str">
        <f t="shared" si="11"/>
        <v>GIS</v>
      </c>
      <c r="C83" s="99">
        <f>IF(ISTEXT(D83),MAX($C$6:$C82)+1,"")</f>
        <v>75</v>
      </c>
      <c r="D83" s="86" t="s">
        <v>9</v>
      </c>
      <c r="E83" s="218" t="s">
        <v>2129</v>
      </c>
      <c r="F83" s="228" t="s">
        <v>43</v>
      </c>
      <c r="G83" s="223"/>
      <c r="H83" s="248"/>
      <c r="I83" s="225">
        <f t="shared" si="12"/>
        <v>3</v>
      </c>
      <c r="J83" s="226">
        <f t="shared" si="13"/>
        <v>0</v>
      </c>
      <c r="K83" s="227">
        <f t="shared" si="14"/>
        <v>0</v>
      </c>
      <c r="L83" s="35"/>
    </row>
    <row r="84" spans="2:12" ht="34.950000000000003" customHeight="1" x14ac:dyDescent="0.3">
      <c r="B84" s="98" t="str">
        <f t="shared" si="11"/>
        <v>GIS</v>
      </c>
      <c r="C84" s="99">
        <f>IF(ISTEXT(D84),MAX($C$6:$C83)+1,"")</f>
        <v>76</v>
      </c>
      <c r="D84" s="86" t="s">
        <v>10</v>
      </c>
      <c r="E84" s="218" t="s">
        <v>2130</v>
      </c>
      <c r="F84" s="228" t="s">
        <v>43</v>
      </c>
      <c r="G84" s="229"/>
      <c r="H84" s="247"/>
      <c r="I84" s="242">
        <f t="shared" si="12"/>
        <v>2</v>
      </c>
      <c r="J84" s="243">
        <f t="shared" si="13"/>
        <v>0</v>
      </c>
      <c r="K84" s="234">
        <f t="shared" si="14"/>
        <v>0</v>
      </c>
      <c r="L84" s="35"/>
    </row>
    <row r="85" spans="2:12" ht="34.950000000000003" customHeight="1" x14ac:dyDescent="0.3">
      <c r="B85" s="98" t="str">
        <f t="shared" si="11"/>
        <v>GIS</v>
      </c>
      <c r="C85" s="99">
        <f>IF(ISTEXT(D85),MAX($C$6:$C84)+1,"")</f>
        <v>77</v>
      </c>
      <c r="D85" s="86" t="s">
        <v>11</v>
      </c>
      <c r="E85" s="218" t="s">
        <v>2131</v>
      </c>
      <c r="F85" s="228" t="s">
        <v>43</v>
      </c>
      <c r="G85" s="223"/>
      <c r="H85" s="248"/>
      <c r="I85" s="225">
        <f t="shared" si="12"/>
        <v>1</v>
      </c>
      <c r="J85" s="226">
        <f t="shared" si="13"/>
        <v>0</v>
      </c>
      <c r="K85" s="227">
        <f t="shared" si="14"/>
        <v>0</v>
      </c>
      <c r="L85" s="35"/>
    </row>
    <row r="86" spans="2:12" ht="34.950000000000003" customHeight="1" x14ac:dyDescent="0.3">
      <c r="B86" s="98" t="str">
        <f t="shared" si="11"/>
        <v>GIS</v>
      </c>
      <c r="C86" s="99">
        <f>IF(ISTEXT(D86),MAX($C$6:$C85)+1,"")</f>
        <v>78</v>
      </c>
      <c r="D86" s="86" t="s">
        <v>11</v>
      </c>
      <c r="E86" s="218" t="s">
        <v>2132</v>
      </c>
      <c r="F86" s="228" t="s">
        <v>43</v>
      </c>
      <c r="G86" s="229"/>
      <c r="H86" s="247"/>
      <c r="I86" s="242">
        <f t="shared" si="12"/>
        <v>1</v>
      </c>
      <c r="J86" s="243">
        <f t="shared" si="13"/>
        <v>0</v>
      </c>
      <c r="K86" s="234">
        <f t="shared" si="14"/>
        <v>0</v>
      </c>
      <c r="L86" s="35"/>
    </row>
    <row r="87" spans="2:12" ht="34.950000000000003" customHeight="1" x14ac:dyDescent="0.3">
      <c r="B87" s="98" t="str">
        <f t="shared" si="11"/>
        <v>GIS</v>
      </c>
      <c r="C87" s="99">
        <f>IF(ISTEXT(D87),MAX($C$6:$C86)+1,"")</f>
        <v>79</v>
      </c>
      <c r="D87" s="86" t="s">
        <v>10</v>
      </c>
      <c r="E87" s="218" t="s">
        <v>2133</v>
      </c>
      <c r="F87" s="278" t="s">
        <v>43</v>
      </c>
      <c r="G87" s="223"/>
      <c r="H87" s="248"/>
      <c r="I87" s="225">
        <f t="shared" si="12"/>
        <v>2</v>
      </c>
      <c r="J87" s="226">
        <f t="shared" si="13"/>
        <v>0</v>
      </c>
      <c r="K87" s="227">
        <f t="shared" si="14"/>
        <v>0</v>
      </c>
      <c r="L87" s="35"/>
    </row>
    <row r="88" spans="2:12" ht="34.950000000000003" customHeight="1" x14ac:dyDescent="0.3">
      <c r="B88" s="98" t="str">
        <f t="shared" si="11"/>
        <v>GIS</v>
      </c>
      <c r="C88" s="99">
        <f>IF(ISTEXT(D88),MAX($C$6:$C87)+1,"")</f>
        <v>80</v>
      </c>
      <c r="D88" s="86" t="s">
        <v>41</v>
      </c>
      <c r="E88" s="218" t="s">
        <v>2134</v>
      </c>
      <c r="F88" s="228" t="s">
        <v>43</v>
      </c>
      <c r="G88" s="229"/>
      <c r="H88" s="247"/>
      <c r="I88" s="242">
        <f t="shared" si="12"/>
        <v>0</v>
      </c>
      <c r="J88" s="243">
        <f t="shared" si="13"/>
        <v>0</v>
      </c>
      <c r="K88" s="234">
        <f t="shared" si="14"/>
        <v>0</v>
      </c>
      <c r="L88" s="35"/>
    </row>
    <row r="89" spans="2:12" ht="34.950000000000003" customHeight="1" x14ac:dyDescent="0.3">
      <c r="B89" s="98" t="str">
        <f t="shared" si="11"/>
        <v>GIS</v>
      </c>
      <c r="C89" s="99">
        <f>IF(ISTEXT(D89),MAX($C$6:$C88)+1,"")</f>
        <v>81</v>
      </c>
      <c r="D89" s="86" t="s">
        <v>41</v>
      </c>
      <c r="E89" s="218" t="s">
        <v>2135</v>
      </c>
      <c r="F89" s="228" t="s">
        <v>43</v>
      </c>
      <c r="G89" s="223"/>
      <c r="H89" s="248"/>
      <c r="I89" s="225">
        <f t="shared" si="12"/>
        <v>0</v>
      </c>
      <c r="J89" s="226">
        <f t="shared" si="13"/>
        <v>0</v>
      </c>
      <c r="K89" s="227">
        <f t="shared" si="14"/>
        <v>0</v>
      </c>
      <c r="L89" s="35"/>
    </row>
    <row r="90" spans="2:12" ht="34.950000000000003" customHeight="1" x14ac:dyDescent="0.3">
      <c r="B90" s="98" t="str">
        <f t="shared" si="11"/>
        <v>GIS</v>
      </c>
      <c r="C90" s="99">
        <f>IF(ISTEXT(D90),MAX($C$6:$C89)+1,"")</f>
        <v>82</v>
      </c>
      <c r="D90" s="86" t="s">
        <v>41</v>
      </c>
      <c r="E90" s="218" t="s">
        <v>2136</v>
      </c>
      <c r="F90" s="228" t="s">
        <v>43</v>
      </c>
      <c r="G90" s="229"/>
      <c r="H90" s="247"/>
      <c r="I90" s="242">
        <f t="shared" si="12"/>
        <v>0</v>
      </c>
      <c r="J90" s="243">
        <f t="shared" si="13"/>
        <v>0</v>
      </c>
      <c r="K90" s="234">
        <f t="shared" si="14"/>
        <v>0</v>
      </c>
      <c r="L90" s="35"/>
    </row>
    <row r="91" spans="2:12" ht="34.950000000000003" customHeight="1" x14ac:dyDescent="0.3">
      <c r="B91" s="98" t="str">
        <f t="shared" si="11"/>
        <v>GIS</v>
      </c>
      <c r="C91" s="99">
        <f>IF(ISTEXT(D91),MAX($C$6:$C90)+1,"")</f>
        <v>83</v>
      </c>
      <c r="D91" s="100" t="s">
        <v>41</v>
      </c>
      <c r="E91" s="218" t="s">
        <v>2137</v>
      </c>
      <c r="F91" s="228" t="s">
        <v>43</v>
      </c>
      <c r="G91" s="223"/>
      <c r="H91" s="248"/>
      <c r="I91" s="225">
        <f t="shared" si="12"/>
        <v>0</v>
      </c>
      <c r="J91" s="226">
        <f t="shared" si="13"/>
        <v>0</v>
      </c>
      <c r="K91" s="227">
        <f t="shared" si="14"/>
        <v>0</v>
      </c>
      <c r="L91" s="35"/>
    </row>
    <row r="92" spans="2:12" ht="34.950000000000003" customHeight="1" x14ac:dyDescent="0.3">
      <c r="B92" s="98" t="str">
        <f t="shared" si="11"/>
        <v>GIS</v>
      </c>
      <c r="C92" s="99">
        <f>IF(ISTEXT(D92),MAX($C$6:$C91)+1,"")</f>
        <v>84</v>
      </c>
      <c r="D92" s="86" t="s">
        <v>9</v>
      </c>
      <c r="E92" s="218" t="s">
        <v>2138</v>
      </c>
      <c r="F92" s="228" t="s">
        <v>43</v>
      </c>
      <c r="G92" s="229"/>
      <c r="H92" s="247"/>
      <c r="I92" s="242">
        <f t="shared" si="12"/>
        <v>3</v>
      </c>
      <c r="J92" s="243">
        <f t="shared" si="13"/>
        <v>0</v>
      </c>
      <c r="K92" s="234">
        <f t="shared" si="14"/>
        <v>0</v>
      </c>
      <c r="L92" s="35"/>
    </row>
    <row r="93" spans="2:12" ht="34.950000000000003" customHeight="1" x14ac:dyDescent="0.3">
      <c r="B93" s="98" t="str">
        <f t="shared" si="11"/>
        <v>GIS</v>
      </c>
      <c r="C93" s="99">
        <f>IF(ISTEXT(D93),MAX($C$6:$C92)+1,"")</f>
        <v>85</v>
      </c>
      <c r="D93" s="86" t="s">
        <v>9</v>
      </c>
      <c r="E93" s="218" t="s">
        <v>2139</v>
      </c>
      <c r="F93" s="277" t="s">
        <v>43</v>
      </c>
      <c r="G93" s="223"/>
      <c r="H93" s="248"/>
      <c r="I93" s="225">
        <f t="shared" si="12"/>
        <v>3</v>
      </c>
      <c r="J93" s="226">
        <f t="shared" si="13"/>
        <v>0</v>
      </c>
      <c r="K93" s="227">
        <f t="shared" si="14"/>
        <v>0</v>
      </c>
      <c r="L93" s="35"/>
    </row>
    <row r="94" spans="2:12" ht="34.950000000000003" customHeight="1" x14ac:dyDescent="0.3">
      <c r="B94" s="98" t="str">
        <f t="shared" si="11"/>
        <v>GIS</v>
      </c>
      <c r="C94" s="99">
        <f>IF(ISTEXT(D94),MAX($C$6:$C93)+1,"")</f>
        <v>86</v>
      </c>
      <c r="D94" s="86" t="s">
        <v>10</v>
      </c>
      <c r="E94" s="218" t="s">
        <v>2140</v>
      </c>
      <c r="F94" s="228" t="s">
        <v>43</v>
      </c>
      <c r="G94" s="229"/>
      <c r="H94" s="247"/>
      <c r="I94" s="242">
        <f t="shared" si="12"/>
        <v>2</v>
      </c>
      <c r="J94" s="243">
        <f t="shared" si="13"/>
        <v>0</v>
      </c>
      <c r="K94" s="234">
        <f t="shared" si="14"/>
        <v>0</v>
      </c>
      <c r="L94" s="35"/>
    </row>
    <row r="95" spans="2:12" ht="34.950000000000003" customHeight="1" x14ac:dyDescent="0.3">
      <c r="B95" s="98" t="str">
        <f t="shared" si="11"/>
        <v>GIS</v>
      </c>
      <c r="C95" s="99">
        <f>IF(ISTEXT(D95),MAX($C$6:$C94)+1,"")</f>
        <v>87</v>
      </c>
      <c r="D95" s="86" t="s">
        <v>9</v>
      </c>
      <c r="E95" s="217" t="s">
        <v>2141</v>
      </c>
      <c r="F95" s="228" t="s">
        <v>43</v>
      </c>
      <c r="G95" s="223"/>
      <c r="H95" s="248"/>
      <c r="I95" s="225">
        <f t="shared" si="12"/>
        <v>3</v>
      </c>
      <c r="J95" s="226">
        <f t="shared" si="13"/>
        <v>0</v>
      </c>
      <c r="K95" s="227">
        <f t="shared" si="14"/>
        <v>0</v>
      </c>
      <c r="L95" s="35"/>
    </row>
    <row r="96" spans="2:12" ht="34.950000000000003" customHeight="1" x14ac:dyDescent="0.3">
      <c r="B96" s="98" t="str">
        <f t="shared" si="11"/>
        <v>GIS</v>
      </c>
      <c r="C96" s="99">
        <f>IF(ISTEXT(D96),MAX($C$6:$C95)+1,"")</f>
        <v>88</v>
      </c>
      <c r="D96" s="86" t="s">
        <v>9</v>
      </c>
      <c r="E96" s="217" t="s">
        <v>2142</v>
      </c>
      <c r="F96" s="228" t="s">
        <v>43</v>
      </c>
      <c r="G96" s="229"/>
      <c r="H96" s="247"/>
      <c r="I96" s="242">
        <f t="shared" si="12"/>
        <v>3</v>
      </c>
      <c r="J96" s="243">
        <f t="shared" si="13"/>
        <v>0</v>
      </c>
      <c r="K96" s="234">
        <f t="shared" si="14"/>
        <v>0</v>
      </c>
      <c r="L96" s="35"/>
    </row>
    <row r="97" spans="2:12" ht="34.950000000000003" customHeight="1" x14ac:dyDescent="0.3">
      <c r="B97" s="98" t="str">
        <f t="shared" si="11"/>
        <v>GIS</v>
      </c>
      <c r="C97" s="99">
        <f>IF(ISTEXT(D97),MAX($C$6:$C96)+1,"")</f>
        <v>89</v>
      </c>
      <c r="D97" s="86" t="s">
        <v>10</v>
      </c>
      <c r="E97" s="217" t="s">
        <v>2143</v>
      </c>
      <c r="F97" s="278" t="s">
        <v>43</v>
      </c>
      <c r="G97" s="223"/>
      <c r="H97" s="248"/>
      <c r="I97" s="225">
        <f t="shared" si="12"/>
        <v>2</v>
      </c>
      <c r="J97" s="226">
        <f t="shared" si="13"/>
        <v>0</v>
      </c>
      <c r="K97" s="227">
        <f t="shared" si="14"/>
        <v>0</v>
      </c>
      <c r="L97" s="35"/>
    </row>
    <row r="98" spans="2:12" ht="34.950000000000003" customHeight="1" x14ac:dyDescent="0.3">
      <c r="B98" s="98" t="str">
        <f t="shared" si="11"/>
        <v>GIS</v>
      </c>
      <c r="C98" s="99">
        <f>IF(ISTEXT(D98),MAX($C$6:$C97)+1,"")</f>
        <v>90</v>
      </c>
      <c r="D98" s="86" t="s">
        <v>11</v>
      </c>
      <c r="E98" s="217" t="s">
        <v>2144</v>
      </c>
      <c r="F98" s="228" t="s">
        <v>43</v>
      </c>
      <c r="G98" s="229"/>
      <c r="H98" s="247"/>
      <c r="I98" s="242">
        <f t="shared" si="12"/>
        <v>1</v>
      </c>
      <c r="J98" s="243">
        <f t="shared" si="13"/>
        <v>0</v>
      </c>
      <c r="K98" s="234">
        <f t="shared" si="14"/>
        <v>0</v>
      </c>
      <c r="L98" s="35"/>
    </row>
    <row r="99" spans="2:12" ht="34.950000000000003" customHeight="1" x14ac:dyDescent="0.3">
      <c r="B99" s="98" t="str">
        <f t="shared" si="11"/>
        <v>GIS</v>
      </c>
      <c r="C99" s="99">
        <f>IF(ISTEXT(D99),MAX($C$6:$C98)+1,"")</f>
        <v>91</v>
      </c>
      <c r="D99" s="86" t="s">
        <v>11</v>
      </c>
      <c r="E99" s="217" t="s">
        <v>2145</v>
      </c>
      <c r="F99" s="228" t="s">
        <v>43</v>
      </c>
      <c r="G99" s="223"/>
      <c r="H99" s="248"/>
      <c r="I99" s="225">
        <f t="shared" si="12"/>
        <v>1</v>
      </c>
      <c r="J99" s="226">
        <f t="shared" si="13"/>
        <v>0</v>
      </c>
      <c r="K99" s="227">
        <f t="shared" si="14"/>
        <v>0</v>
      </c>
      <c r="L99" s="35"/>
    </row>
    <row r="100" spans="2:12" ht="34.950000000000003" customHeight="1" x14ac:dyDescent="0.3">
      <c r="B100" s="98" t="str">
        <f t="shared" si="11"/>
        <v>GIS</v>
      </c>
      <c r="C100" s="99">
        <f>IF(ISTEXT(D100),MAX($C$6:$C99)+1,"")</f>
        <v>92</v>
      </c>
      <c r="D100" s="86" t="s">
        <v>11</v>
      </c>
      <c r="E100" s="217" t="s">
        <v>2146</v>
      </c>
      <c r="F100" s="228" t="s">
        <v>43</v>
      </c>
      <c r="G100" s="229"/>
      <c r="H100" s="247"/>
      <c r="I100" s="242">
        <f t="shared" si="12"/>
        <v>1</v>
      </c>
      <c r="J100" s="243">
        <f t="shared" si="13"/>
        <v>0</v>
      </c>
      <c r="K100" s="234">
        <f t="shared" si="14"/>
        <v>0</v>
      </c>
      <c r="L100" s="35"/>
    </row>
    <row r="101" spans="2:12" ht="34.950000000000003" customHeight="1" x14ac:dyDescent="0.3">
      <c r="B101" s="98" t="str">
        <f t="shared" si="11"/>
        <v>GIS</v>
      </c>
      <c r="C101" s="99">
        <f>IF(ISTEXT(D101),MAX($C$6:$C100)+1,"")</f>
        <v>93</v>
      </c>
      <c r="D101" s="86" t="s">
        <v>10</v>
      </c>
      <c r="E101" s="217" t="s">
        <v>2147</v>
      </c>
      <c r="F101" s="228" t="s">
        <v>43</v>
      </c>
      <c r="G101" s="223"/>
      <c r="H101" s="248"/>
      <c r="I101" s="225">
        <f t="shared" si="12"/>
        <v>2</v>
      </c>
      <c r="J101" s="226">
        <f t="shared" si="13"/>
        <v>0</v>
      </c>
      <c r="K101" s="227">
        <f t="shared" si="14"/>
        <v>0</v>
      </c>
      <c r="L101" s="35"/>
    </row>
    <row r="102" spans="2:12" ht="34.950000000000003" customHeight="1" x14ac:dyDescent="0.3">
      <c r="B102" s="98" t="str">
        <f t="shared" si="11"/>
        <v>GIS</v>
      </c>
      <c r="C102" s="99">
        <f>IF(ISTEXT(D102),MAX($C$6:$C101)+1,"")</f>
        <v>94</v>
      </c>
      <c r="D102" s="86" t="s">
        <v>9</v>
      </c>
      <c r="E102" s="217" t="s">
        <v>2148</v>
      </c>
      <c r="F102" s="228" t="s">
        <v>43</v>
      </c>
      <c r="G102" s="229"/>
      <c r="H102" s="247"/>
      <c r="I102" s="242">
        <f t="shared" si="12"/>
        <v>3</v>
      </c>
      <c r="J102" s="243">
        <f t="shared" si="13"/>
        <v>0</v>
      </c>
      <c r="K102" s="234">
        <f t="shared" si="14"/>
        <v>0</v>
      </c>
      <c r="L102" s="35"/>
    </row>
    <row r="103" spans="2:12" ht="34.950000000000003" customHeight="1" x14ac:dyDescent="0.3">
      <c r="B103" s="98" t="str">
        <f t="shared" si="11"/>
        <v>GIS</v>
      </c>
      <c r="C103" s="99">
        <f>IF(ISTEXT(D103),MAX($C$6:$C102)+1,"")</f>
        <v>95</v>
      </c>
      <c r="D103" s="86" t="s">
        <v>10</v>
      </c>
      <c r="E103" s="217" t="s">
        <v>2149</v>
      </c>
      <c r="F103" s="228" t="s">
        <v>43</v>
      </c>
      <c r="G103" s="223"/>
      <c r="H103" s="248"/>
      <c r="I103" s="225">
        <f t="shared" si="12"/>
        <v>2</v>
      </c>
      <c r="J103" s="226">
        <f t="shared" si="13"/>
        <v>0</v>
      </c>
      <c r="K103" s="227">
        <f t="shared" si="14"/>
        <v>0</v>
      </c>
      <c r="L103" s="35"/>
    </row>
    <row r="104" spans="2:12" ht="34.950000000000003" customHeight="1" x14ac:dyDescent="0.3">
      <c r="B104" s="98" t="str">
        <f t="shared" si="11"/>
        <v>GIS</v>
      </c>
      <c r="C104" s="99">
        <f>IF(ISTEXT(D104),MAX($C$6:$C103)+1,"")</f>
        <v>96</v>
      </c>
      <c r="D104" s="86" t="s">
        <v>10</v>
      </c>
      <c r="E104" s="217" t="s">
        <v>2150</v>
      </c>
      <c r="F104" s="228" t="s">
        <v>43</v>
      </c>
      <c r="G104" s="229"/>
      <c r="H104" s="247"/>
      <c r="I104" s="242">
        <f t="shared" si="12"/>
        <v>2</v>
      </c>
      <c r="J104" s="243">
        <f t="shared" si="13"/>
        <v>0</v>
      </c>
      <c r="K104" s="234">
        <f t="shared" si="14"/>
        <v>0</v>
      </c>
      <c r="L104" s="35"/>
    </row>
    <row r="105" spans="2:12" ht="34.950000000000003" customHeight="1" x14ac:dyDescent="0.3">
      <c r="B105" s="98" t="str">
        <f t="shared" si="11"/>
        <v>GIS</v>
      </c>
      <c r="C105" s="99">
        <f>IF(ISTEXT(D105),MAX($C$6:$C104)+1,"")</f>
        <v>97</v>
      </c>
      <c r="D105" s="86" t="s">
        <v>10</v>
      </c>
      <c r="E105" s="217" t="s">
        <v>2151</v>
      </c>
      <c r="F105" s="228" t="s">
        <v>43</v>
      </c>
      <c r="G105" s="223"/>
      <c r="H105" s="248"/>
      <c r="I105" s="225">
        <f t="shared" si="12"/>
        <v>2</v>
      </c>
      <c r="J105" s="226">
        <f t="shared" si="13"/>
        <v>0</v>
      </c>
      <c r="K105" s="227">
        <f t="shared" si="14"/>
        <v>0</v>
      </c>
      <c r="L105" s="35"/>
    </row>
    <row r="106" spans="2:12" ht="34.950000000000003" customHeight="1" x14ac:dyDescent="0.3">
      <c r="B106" s="98" t="str">
        <f t="shared" ref="B106:B107" si="15">IF(C106="","",$B$5)</f>
        <v>GIS</v>
      </c>
      <c r="C106" s="99">
        <f>IF(ISTEXT(D106),MAX($C$6:$C105)+1,"")</f>
        <v>98</v>
      </c>
      <c r="D106" s="86" t="s">
        <v>10</v>
      </c>
      <c r="E106" s="217" t="s">
        <v>2152</v>
      </c>
      <c r="F106" s="228" t="s">
        <v>43</v>
      </c>
      <c r="G106" s="229"/>
      <c r="H106" s="247"/>
      <c r="I106" s="242">
        <f t="shared" ref="I106:I117" si="16">VLOOKUP($D106,SpecData,2,FALSE)</f>
        <v>2</v>
      </c>
      <c r="J106" s="243">
        <f t="shared" ref="J106:J117" si="17">VLOOKUP($F106,AvailabilityData,2,FALSE)</f>
        <v>0</v>
      </c>
      <c r="K106" s="234">
        <f t="shared" ref="K106:K117" si="18">I106*J106</f>
        <v>0</v>
      </c>
      <c r="L106" s="35"/>
    </row>
    <row r="107" spans="2:12" ht="34.950000000000003" customHeight="1" x14ac:dyDescent="0.3">
      <c r="B107" s="98" t="str">
        <f t="shared" si="15"/>
        <v>GIS</v>
      </c>
      <c r="C107" s="99">
        <f>IF(ISTEXT(D107),MAX($C$6:$C106)+1,"")</f>
        <v>99</v>
      </c>
      <c r="D107" s="86" t="s">
        <v>9</v>
      </c>
      <c r="E107" s="217" t="s">
        <v>2153</v>
      </c>
      <c r="F107" s="228" t="s">
        <v>43</v>
      </c>
      <c r="G107" s="223"/>
      <c r="H107" s="248"/>
      <c r="I107" s="225">
        <f t="shared" si="16"/>
        <v>3</v>
      </c>
      <c r="J107" s="226">
        <f t="shared" si="17"/>
        <v>0</v>
      </c>
      <c r="K107" s="227">
        <f t="shared" si="18"/>
        <v>0</v>
      </c>
      <c r="L107" s="35"/>
    </row>
    <row r="108" spans="2:12" s="104" customFormat="1" ht="15.6" x14ac:dyDescent="0.3">
      <c r="B108" s="103" t="s">
        <v>2154</v>
      </c>
      <c r="C108" s="103"/>
      <c r="D108" s="103"/>
      <c r="E108" s="103"/>
      <c r="F108" s="142"/>
      <c r="G108" s="103"/>
      <c r="H108" s="103"/>
      <c r="I108" s="103"/>
      <c r="J108" s="103"/>
      <c r="K108" s="103"/>
      <c r="L108" s="103"/>
    </row>
    <row r="109" spans="2:12" ht="34.950000000000003" customHeight="1" x14ac:dyDescent="0.3">
      <c r="B109" s="98" t="str">
        <f>IF(C109="","",$B$5)</f>
        <v>GIS</v>
      </c>
      <c r="C109" s="99">
        <f>IF(ISTEXT(D109),MAX($C$6:$C107)+1,"")</f>
        <v>100</v>
      </c>
      <c r="D109" s="86" t="s">
        <v>9</v>
      </c>
      <c r="E109" s="217" t="s">
        <v>2155</v>
      </c>
      <c r="F109" s="277" t="s">
        <v>43</v>
      </c>
      <c r="G109" s="79"/>
      <c r="H109" s="110"/>
      <c r="I109" s="88">
        <f t="shared" si="16"/>
        <v>3</v>
      </c>
      <c r="J109" s="89">
        <f t="shared" si="17"/>
        <v>0</v>
      </c>
      <c r="K109" s="90">
        <f t="shared" si="18"/>
        <v>0</v>
      </c>
      <c r="L109" s="35"/>
    </row>
    <row r="110" spans="2:12" ht="34.950000000000003" customHeight="1" x14ac:dyDescent="0.3">
      <c r="B110" s="98" t="str">
        <f>IF(C110="","",$B$5)</f>
        <v>GIS</v>
      </c>
      <c r="C110" s="99">
        <f>IF(ISTEXT(D110),MAX($C$6:$C109)+1,"")</f>
        <v>101</v>
      </c>
      <c r="D110" s="86" t="s">
        <v>9</v>
      </c>
      <c r="E110" s="217" t="s">
        <v>2156</v>
      </c>
      <c r="F110" s="278" t="s">
        <v>43</v>
      </c>
      <c r="G110" s="92"/>
      <c r="H110" s="101"/>
      <c r="I110" s="96">
        <f t="shared" si="16"/>
        <v>3</v>
      </c>
      <c r="J110" s="97">
        <f t="shared" si="17"/>
        <v>0</v>
      </c>
      <c r="K110" s="94">
        <f t="shared" si="18"/>
        <v>0</v>
      </c>
      <c r="L110" s="35"/>
    </row>
    <row r="111" spans="2:12" ht="34.950000000000003" customHeight="1" x14ac:dyDescent="0.3">
      <c r="B111" s="98" t="str">
        <f>IF(C111="","",$B$5)</f>
        <v>GIS</v>
      </c>
      <c r="C111" s="99">
        <f>IF(ISTEXT(D111),MAX($C$6:$C110)+1,"")</f>
        <v>102</v>
      </c>
      <c r="D111" s="86" t="s">
        <v>9</v>
      </c>
      <c r="E111" s="217" t="s">
        <v>2157</v>
      </c>
      <c r="F111" s="228" t="s">
        <v>43</v>
      </c>
      <c r="G111" s="79"/>
      <c r="H111" s="110"/>
      <c r="I111" s="88">
        <f t="shared" si="16"/>
        <v>3</v>
      </c>
      <c r="J111" s="89">
        <f t="shared" si="17"/>
        <v>0</v>
      </c>
      <c r="K111" s="90">
        <f t="shared" si="18"/>
        <v>0</v>
      </c>
      <c r="L111" s="35"/>
    </row>
    <row r="112" spans="2:12" s="104" customFormat="1" ht="15.6" x14ac:dyDescent="0.3">
      <c r="B112" s="103" t="s">
        <v>2158</v>
      </c>
      <c r="C112" s="103"/>
      <c r="D112" s="103"/>
      <c r="E112" s="103"/>
      <c r="F112" s="142"/>
      <c r="G112" s="103"/>
      <c r="H112" s="103"/>
      <c r="I112" s="103"/>
      <c r="J112" s="103"/>
      <c r="K112" s="103"/>
      <c r="L112" s="103"/>
    </row>
    <row r="113" spans="2:12" ht="41.4" x14ac:dyDescent="0.3">
      <c r="B113" s="98" t="str">
        <f>IF(C113="","",$B$5)</f>
        <v>GIS</v>
      </c>
      <c r="C113" s="99">
        <f>IF(ISTEXT(D113),MAX($C$6:$C112)+1,"")</f>
        <v>103</v>
      </c>
      <c r="D113" s="86" t="s">
        <v>9</v>
      </c>
      <c r="E113" s="217" t="s">
        <v>2159</v>
      </c>
      <c r="F113" s="228" t="s">
        <v>43</v>
      </c>
      <c r="G113" s="223"/>
      <c r="H113" s="248"/>
      <c r="I113" s="225">
        <f t="shared" si="16"/>
        <v>3</v>
      </c>
      <c r="J113" s="226">
        <f t="shared" si="17"/>
        <v>0</v>
      </c>
      <c r="K113" s="227">
        <f t="shared" si="18"/>
        <v>0</v>
      </c>
      <c r="L113" s="35"/>
    </row>
    <row r="114" spans="2:12" ht="41.4" x14ac:dyDescent="0.3">
      <c r="B114" s="98" t="str">
        <f>IF(C114="","",$B$5)</f>
        <v>GIS</v>
      </c>
      <c r="C114" s="99">
        <f>IF(ISTEXT(D114),MAX($C$6:$C113)+1,"")</f>
        <v>104</v>
      </c>
      <c r="D114" s="86" t="s">
        <v>9</v>
      </c>
      <c r="E114" s="217" t="s">
        <v>2160</v>
      </c>
      <c r="F114" s="228" t="s">
        <v>43</v>
      </c>
      <c r="G114" s="229"/>
      <c r="H114" s="247"/>
      <c r="I114" s="242">
        <f t="shared" si="16"/>
        <v>3</v>
      </c>
      <c r="J114" s="243">
        <f t="shared" si="17"/>
        <v>0</v>
      </c>
      <c r="K114" s="234">
        <f t="shared" si="18"/>
        <v>0</v>
      </c>
      <c r="L114" s="35"/>
    </row>
    <row r="115" spans="2:12" ht="34.950000000000003" customHeight="1" x14ac:dyDescent="0.3">
      <c r="B115" s="98" t="str">
        <f>IF(C115="","",$B$5)</f>
        <v>GIS</v>
      </c>
      <c r="C115" s="99">
        <f>IF(ISTEXT(D115),MAX($C$6:$C114)+1,"")</f>
        <v>105</v>
      </c>
      <c r="D115" s="86" t="s">
        <v>10</v>
      </c>
      <c r="E115" s="217" t="s">
        <v>2161</v>
      </c>
      <c r="F115" s="228" t="s">
        <v>43</v>
      </c>
      <c r="G115" s="223"/>
      <c r="H115" s="248"/>
      <c r="I115" s="225">
        <f t="shared" si="16"/>
        <v>2</v>
      </c>
      <c r="J115" s="226">
        <f t="shared" si="17"/>
        <v>0</v>
      </c>
      <c r="K115" s="227">
        <f t="shared" si="18"/>
        <v>0</v>
      </c>
      <c r="L115" s="35"/>
    </row>
    <row r="116" spans="2:12" ht="34.950000000000003" customHeight="1" x14ac:dyDescent="0.3">
      <c r="B116" s="98" t="str">
        <f>IF(C116="","",$B$5)</f>
        <v>GIS</v>
      </c>
      <c r="C116" s="99">
        <f>IF(ISTEXT(D116),MAX($C$6:$C115)+1,"")</f>
        <v>106</v>
      </c>
      <c r="D116" s="86" t="s">
        <v>10</v>
      </c>
      <c r="E116" s="217" t="s">
        <v>2162</v>
      </c>
      <c r="F116" s="278" t="s">
        <v>43</v>
      </c>
      <c r="G116" s="223"/>
      <c r="H116" s="248"/>
      <c r="I116" s="225">
        <f t="shared" si="16"/>
        <v>2</v>
      </c>
      <c r="J116" s="226">
        <f t="shared" si="17"/>
        <v>0</v>
      </c>
      <c r="K116" s="227">
        <f t="shared" si="18"/>
        <v>0</v>
      </c>
      <c r="L116" s="35"/>
    </row>
    <row r="117" spans="2:12" ht="34.950000000000003" customHeight="1" x14ac:dyDescent="0.3">
      <c r="B117" s="219" t="str">
        <f>IF(C117="","",$B$5)</f>
        <v>GIS</v>
      </c>
      <c r="C117" s="220">
        <f>IF(ISTEXT(D117),MAX($C$6:$C116)+1,"")</f>
        <v>107</v>
      </c>
      <c r="D117" s="139" t="s">
        <v>9</v>
      </c>
      <c r="E117" s="221" t="s">
        <v>2163</v>
      </c>
      <c r="F117" s="231" t="s">
        <v>43</v>
      </c>
      <c r="G117" s="232"/>
      <c r="H117" s="255"/>
      <c r="I117" s="244">
        <f t="shared" si="16"/>
        <v>3</v>
      </c>
      <c r="J117" s="245">
        <f t="shared" si="17"/>
        <v>0</v>
      </c>
      <c r="K117" s="246">
        <f t="shared" si="18"/>
        <v>0</v>
      </c>
      <c r="L117" s="67"/>
    </row>
    <row r="118" spans="2:12" x14ac:dyDescent="0.3"/>
  </sheetData>
  <sheetProtection algorithmName="SHA-512" hashValue="Twq6aP1ftJOeXmMbPYx2DOGItThCO44LPQYPa58hUqsA9E6I8zYWvOZVwo8y8Cou6n9L0bavVxT1xoPvjqoSMg==" saltValue="fTpLETuENEQbZhdPwqw4lQ==" spinCount="100000" sheet="1" selectLockedCells="1"/>
  <conditionalFormatting sqref="D5">
    <cfRule type="cellIs" dxfId="23" priority="102" operator="equal">
      <formula>"N/A"</formula>
    </cfRule>
    <cfRule type="cellIs" dxfId="22" priority="100" operator="equal">
      <formula>"Important"</formula>
    </cfRule>
    <cfRule type="cellIs" dxfId="21" priority="101" operator="equal">
      <formula>"Crucial"</formula>
    </cfRule>
  </conditionalFormatting>
  <conditionalFormatting sqref="D7:D27">
    <cfRule type="cellIs" dxfId="20" priority="25" operator="equal">
      <formula>"Important"</formula>
    </cfRule>
    <cfRule type="cellIs" dxfId="19" priority="26" operator="equal">
      <formula>"Crucial"</formula>
    </cfRule>
    <cfRule type="cellIs" dxfId="18" priority="27" operator="equal">
      <formula>"N/A"</formula>
    </cfRule>
  </conditionalFormatting>
  <conditionalFormatting sqref="D29:D40">
    <cfRule type="cellIs" dxfId="17" priority="22" operator="equal">
      <formula>"Important"</formula>
    </cfRule>
    <cfRule type="cellIs" dxfId="16" priority="23" operator="equal">
      <formula>"Crucial"</formula>
    </cfRule>
    <cfRule type="cellIs" dxfId="15" priority="24" operator="equal">
      <formula>"N/A"</formula>
    </cfRule>
  </conditionalFormatting>
  <conditionalFormatting sqref="D42:D63">
    <cfRule type="cellIs" dxfId="14" priority="20" operator="equal">
      <formula>"Crucial"</formula>
    </cfRule>
    <cfRule type="cellIs" dxfId="13" priority="19" operator="equal">
      <formula>"Important"</formula>
    </cfRule>
    <cfRule type="cellIs" dxfId="12" priority="21" operator="equal">
      <formula>"N/A"</formula>
    </cfRule>
  </conditionalFormatting>
  <conditionalFormatting sqref="D65:D107">
    <cfRule type="cellIs" dxfId="11" priority="10" operator="equal">
      <formula>"Important"</formula>
    </cfRule>
    <cfRule type="cellIs" dxfId="10" priority="11" operator="equal">
      <formula>"Crucial"</formula>
    </cfRule>
    <cfRule type="cellIs" dxfId="9" priority="12" operator="equal">
      <formula>"N/A"</formula>
    </cfRule>
  </conditionalFormatting>
  <conditionalFormatting sqref="D109:D111">
    <cfRule type="cellIs" dxfId="8" priority="7" operator="equal">
      <formula>"Important"</formula>
    </cfRule>
    <cfRule type="cellIs" dxfId="7" priority="8" operator="equal">
      <formula>"Crucial"</formula>
    </cfRule>
    <cfRule type="cellIs" dxfId="6" priority="9" operator="equal">
      <formula>"N/A"</formula>
    </cfRule>
  </conditionalFormatting>
  <conditionalFormatting sqref="D113:D117">
    <cfRule type="cellIs" dxfId="5" priority="4" operator="equal">
      <formula>"Important"</formula>
    </cfRule>
    <cfRule type="cellIs" dxfId="4" priority="5" operator="equal">
      <formula>"Crucial"</formula>
    </cfRule>
    <cfRule type="cellIs" dxfId="3" priority="6" operator="equal">
      <formula>"N/A"</formula>
    </cfRule>
  </conditionalFormatting>
  <conditionalFormatting sqref="F1:F1048576">
    <cfRule type="cellIs" dxfId="2" priority="3" operator="equal">
      <formula>"Exception"</formula>
    </cfRule>
    <cfRule type="cellIs" dxfId="1" priority="1" operator="equal">
      <formula>"Function Not Available"</formula>
    </cfRule>
    <cfRule type="cellIs" dxfId="0" priority="2" operator="equal">
      <formula>"Function Available"</formula>
    </cfRule>
  </conditionalFormatting>
  <dataValidations count="4">
    <dataValidation type="list" allowBlank="1" showInputMessage="1" showErrorMessage="1" sqref="F5 F7:F27 F29:F40 F42:F63 F65:F107 F109:F111 F113:F117" xr:uid="{00000000-0002-0000-0600-000000000000}">
      <formula1>AvailabilityType</formula1>
    </dataValidation>
    <dataValidation type="list" allowBlank="1" showInputMessage="1" showErrorMessage="1" sqref="D5 D7:D27 D29:D40 D42:D63 D65:D90 D92:D107 D109:D111 D113:D117" xr:uid="{00000000-0002-0000-0600-000001000000}">
      <formula1>SpecType</formula1>
    </dataValidation>
    <dataValidation type="list" allowBlank="1" showInputMessage="1" showErrorMessage="1" errorTitle="Invalid specification type" error="Please enter a Specification type from the drop-down list." sqref="D91" xr:uid="{00000000-0002-0000-0600-000002000000}">
      <formula1>SpecType</formula1>
    </dataValidation>
    <dataValidation type="list" allowBlank="1" showInputMessage="1" showErrorMessage="1" errorTitle="Invalid specification type" error="Please enter a Specification type from the drop-down list." sqref="F112" xr:uid="{00000000-0002-0000-0600-000003000000}">
      <formula1>AvailabilityType</formula1>
    </dataValidation>
  </dataValidations>
  <pageMargins left="0.7" right="0.7" top="0.75" bottom="0.75" header="0.3" footer="0.3"/>
  <pageSetup scale="46" fitToHeight="0" orientation="portrait" r:id="rId1"/>
  <headerFooter>
    <oddHeader>&amp;CLos Alamos, NM
&amp;F&amp;R&amp;A</oddHeader>
    <oddFooter>&amp;LTSSI Consulting LLC, January 2023&amp;CPage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AF321BC1C8A0469FB5AC3F9FFBEFB9" ma:contentTypeVersion="4" ma:contentTypeDescription="Create a new document." ma:contentTypeScope="" ma:versionID="7e0fea772c0d63067b0b8236cd8142bb">
  <xsd:schema xmlns:xsd="http://www.w3.org/2001/XMLSchema" xmlns:xs="http://www.w3.org/2001/XMLSchema" xmlns:p="http://schemas.microsoft.com/office/2006/metadata/properties" xmlns:ns2="375e68f2-270b-4e7a-8df5-66af2cc193ef" xmlns:ns3="a51d70ff-6d5c-4fa8-ab09-652019ea882d" targetNamespace="http://schemas.microsoft.com/office/2006/metadata/properties" ma:root="true" ma:fieldsID="960d4d5800dbc79eed5238042cb76038" ns2:_="" ns3:_="">
    <xsd:import namespace="375e68f2-270b-4e7a-8df5-66af2cc193ef"/>
    <xsd:import namespace="a51d70ff-6d5c-4fa8-ab09-652019ea88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e68f2-270b-4e7a-8df5-66af2cc19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d70ff-6d5c-4fa8-ab09-652019ea88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C11DD1-662F-4365-B933-20BDB232D7F4}">
  <ds:schemaRefs>
    <ds:schemaRef ds:uri="http://schemas.microsoft.com/sharepoint/v3/contenttype/forms"/>
  </ds:schemaRefs>
</ds:datastoreItem>
</file>

<file path=customXml/itemProps2.xml><?xml version="1.0" encoding="utf-8"?>
<ds:datastoreItem xmlns:ds="http://schemas.openxmlformats.org/officeDocument/2006/customXml" ds:itemID="{1ED197BB-6247-453A-BF8C-F4A1E0552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e68f2-270b-4e7a-8df5-66af2cc193ef"/>
    <ds:schemaRef ds:uri="a51d70ff-6d5c-4fa8-ab09-652019ea88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72220C-2D0A-4633-A6B0-21AF1FBB736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Evaluation Overview</vt:lpstr>
      <vt:lpstr>Support Data</vt:lpstr>
      <vt:lpstr>Terminology</vt:lpstr>
      <vt:lpstr>System</vt:lpstr>
      <vt:lpstr>Common</vt:lpstr>
      <vt:lpstr>CAD</vt:lpstr>
      <vt:lpstr>GIS</vt:lpstr>
      <vt:lpstr>AvailabilityData</vt:lpstr>
      <vt:lpstr>AvailabilityType</vt:lpstr>
      <vt:lpstr>SpecData</vt:lpstr>
      <vt:lpstr>SpecType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dc:creator>
  <cp:keywords/>
  <dc:description/>
  <cp:lastModifiedBy>Angela McLaren</cp:lastModifiedBy>
  <cp:revision/>
  <cp:lastPrinted>2023-02-02T15:03:34Z</cp:lastPrinted>
  <dcterms:created xsi:type="dcterms:W3CDTF">2015-01-27T15:14:04Z</dcterms:created>
  <dcterms:modified xsi:type="dcterms:W3CDTF">2023-04-27T17:40:13Z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0x01010063AF321BC1C8A0469FB5AC3F9FFBEFB9</vt:lpwstr>
  </property>
  <property fmtid="{D5CDD505-2E9C-101B-9397-08002B2CF9AE}" pid="3" name="_dlc_DocIdItemGuid">
    <vt:lpwstr>6a8b5644-e7e3-4778-b547-7503ee50c35e</vt:lpwstr>
  </property>
</Properties>
</file>